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0" activeTab="2"/>
  </bookViews>
  <sheets>
    <sheet name=" Minister's Office " sheetId="1" r:id="rId1"/>
    <sheet name=" Ministry Admin" sheetId="2" r:id="rId2"/>
    <sheet name="හිග ෙකාන්ත්‍රාත්" sheetId="3" r:id="rId3"/>
    <sheet name="Local Project" sheetId="4" r:id="rId4"/>
    <sheet name=" Re , Capital Req." sheetId="5" r:id="rId5"/>
    <sheet name="22" sheetId="6" r:id="rId6"/>
    <sheet name="Sumary" sheetId="7" r:id="rId7"/>
    <sheet name="Sheet1" sheetId="8" r:id="rId8"/>
  </sheets>
  <definedNames>
    <definedName name="_xlnm.Print_Area" localSheetId="0">' Minister''s Office '!$A$1:$K$46</definedName>
    <definedName name="_xlnm.Print_Area" localSheetId="1">' Ministry Admin'!$A$1:$K$244</definedName>
    <definedName name="_xlnm.Print_Area" localSheetId="6">'Sumary'!$A$1:$M$104</definedName>
  </definedNames>
  <calcPr fullCalcOnLoad="1"/>
</workbook>
</file>

<file path=xl/sharedStrings.xml><?xml version="1.0" encoding="utf-8"?>
<sst xmlns="http://schemas.openxmlformats.org/spreadsheetml/2006/main" count="536" uniqueCount="300">
  <si>
    <t xml:space="preserve"> </t>
  </si>
  <si>
    <t>Head        155  - Ministry of  Provincial Councils and  Local Government</t>
  </si>
  <si>
    <t>Programme 01 - Operational Activities</t>
  </si>
  <si>
    <t>Project         01 - Minister's office</t>
  </si>
  <si>
    <t>Rs.'000</t>
  </si>
  <si>
    <t>Sub Projects</t>
  </si>
  <si>
    <t>Object Code</t>
  </si>
  <si>
    <t>Financing</t>
  </si>
  <si>
    <t>Category/Object Title</t>
  </si>
  <si>
    <t>2016 Actual</t>
  </si>
  <si>
    <t>2017 Revised Estimate</t>
  </si>
  <si>
    <t>Actual upto 30.06.2017</t>
  </si>
  <si>
    <t>2018 Estimate</t>
  </si>
  <si>
    <t>2017 -2020 Total</t>
  </si>
  <si>
    <t>Projections</t>
  </si>
  <si>
    <t>RECURRENT EXPENDITURE</t>
  </si>
  <si>
    <t xml:space="preserve">Personal Emoluments </t>
  </si>
  <si>
    <t>Salaries and wages</t>
  </si>
  <si>
    <t>Overtime and Holiday payments</t>
  </si>
  <si>
    <t>Other Allowances</t>
  </si>
  <si>
    <t>Traveling Expenses</t>
  </si>
  <si>
    <t>Domestic</t>
  </si>
  <si>
    <t>Foreign</t>
  </si>
  <si>
    <t>Supplies</t>
  </si>
  <si>
    <t>Stationery and Office Requisites</t>
  </si>
  <si>
    <t xml:space="preserve">Fuel </t>
  </si>
  <si>
    <t>Diets &amp; Uniforms</t>
  </si>
  <si>
    <t>Others</t>
  </si>
  <si>
    <t>Maintenance Expenditure</t>
  </si>
  <si>
    <t>Vehicles</t>
  </si>
  <si>
    <t xml:space="preserve">Plant &amp; Machinery </t>
  </si>
  <si>
    <t>Buildings &amp; Structures</t>
  </si>
  <si>
    <t xml:space="preserve"> Services</t>
  </si>
  <si>
    <t>Transport</t>
  </si>
  <si>
    <t>Postal &amp; communication</t>
  </si>
  <si>
    <t>Electricity &amp; Water</t>
  </si>
  <si>
    <t>Rents &amp; Local Taxes</t>
  </si>
  <si>
    <t>Other</t>
  </si>
  <si>
    <t>CAPITAL EXPENDITURE</t>
  </si>
  <si>
    <t>Rehabilitation and Improvement of Capital Assets</t>
  </si>
  <si>
    <t xml:space="preserve">Plant, Machinery and Equipment </t>
  </si>
  <si>
    <t xml:space="preserve">Vehicles </t>
  </si>
  <si>
    <t>Acquisition of Capital Assets</t>
  </si>
  <si>
    <t>-</t>
  </si>
  <si>
    <t>Furniture and Office Equipment</t>
  </si>
  <si>
    <t>Total Expenditure</t>
  </si>
  <si>
    <t xml:space="preserve">     </t>
  </si>
  <si>
    <t>Project         02  - Ministry Administration</t>
  </si>
  <si>
    <t>Overtime and  Holiday Payments</t>
  </si>
  <si>
    <t>Services</t>
  </si>
  <si>
    <t>Postal  &amp; Communication</t>
  </si>
  <si>
    <t>Transfers</t>
  </si>
  <si>
    <t>Welfare Programmes</t>
  </si>
  <si>
    <t>Subscriptions &amp; contributions fee</t>
  </si>
  <si>
    <t>Property Loan Interest to Public Servants</t>
  </si>
  <si>
    <t>Other Recurrent Expenditure</t>
  </si>
  <si>
    <t>Implementation of the Official Languages Policy</t>
  </si>
  <si>
    <t xml:space="preserve">National Institiute of Local Governmant </t>
  </si>
  <si>
    <t>Public Institutions</t>
  </si>
  <si>
    <t xml:space="preserve">Buildings &amp; Structures                                                                             </t>
  </si>
  <si>
    <t xml:space="preserve">Plant, machinery and Equipment </t>
  </si>
  <si>
    <t>Acquisition of capital Assets</t>
  </si>
  <si>
    <t>Plant,  Machinery &amp; Equipment</t>
  </si>
  <si>
    <t xml:space="preserve">Capacity Building </t>
  </si>
  <si>
    <t xml:space="preserve">Staff Training </t>
  </si>
  <si>
    <t>National Institute of Local Government of Sri Lanka</t>
  </si>
  <si>
    <t>01</t>
  </si>
  <si>
    <t>02</t>
  </si>
  <si>
    <t>Construction of Buildings</t>
  </si>
  <si>
    <t xml:space="preserve">                                 Head- 130 Ministry Of Local Government &amp; Provincial Councils</t>
  </si>
  <si>
    <t xml:space="preserve">                                                       Programme 02- Development Activities</t>
  </si>
  <si>
    <t xml:space="preserve">                                                       Project - 04 Local Government &amp; Regional Infrastructure  Development </t>
  </si>
  <si>
    <t>2013 Actual</t>
  </si>
  <si>
    <t>2014 Revised Estimate</t>
  </si>
  <si>
    <t>Actual upto 30.06.2013</t>
  </si>
  <si>
    <t>2015 Estimate</t>
  </si>
  <si>
    <t>Strengthening of Local Government Pradeshiya Sabhas</t>
  </si>
  <si>
    <t xml:space="preserve">Vehicles For  Local Authorities  </t>
  </si>
  <si>
    <t xml:space="preserve">Distribution of  Water Bowsers for Local Authorities  </t>
  </si>
  <si>
    <t>Capital Transfers</t>
  </si>
  <si>
    <t>Development Assistance</t>
  </si>
  <si>
    <t xml:space="preserve">    </t>
  </si>
  <si>
    <t>Development Assistance for Backward Local Authorities</t>
  </si>
  <si>
    <t xml:space="preserve">Financial Assistance for Repair of Vehicles of Backward Local Authorities </t>
  </si>
  <si>
    <t>Other Capital Expenditure</t>
  </si>
  <si>
    <t>Investments</t>
  </si>
  <si>
    <t>Local Authorities Competition</t>
  </si>
  <si>
    <t>Local Government Week</t>
  </si>
  <si>
    <t>Establishment Data Base in respect of Local Authorities</t>
  </si>
  <si>
    <t>Local Authority Library Developments</t>
  </si>
  <si>
    <t>Hakmana town Development Programme</t>
  </si>
  <si>
    <t>Solid Waste Management Project</t>
  </si>
  <si>
    <t>Dehiowita town Development Programme</t>
  </si>
  <si>
    <t>Horana town Development Programme</t>
  </si>
  <si>
    <t>Pallepola City Development  Programme</t>
  </si>
  <si>
    <t xml:space="preserve">Construction of new Buildings for North East Local Authorities  </t>
  </si>
  <si>
    <t>Beliaththa town Development  Programme</t>
  </si>
  <si>
    <t>Akkareipattu town Development Programme</t>
  </si>
  <si>
    <t>Panduwasnuwara Hettipola  town Development Programme</t>
  </si>
  <si>
    <t xml:space="preserve">Dayata Kirula - National Development Exhibition  </t>
  </si>
  <si>
    <t>Development of Emergency Response Capacity Praject - Phase 111</t>
  </si>
  <si>
    <t>Contribution for Provincial Councils for Special Poverty Alleviation Programme</t>
  </si>
  <si>
    <t>Contribution to Local Authority  Which are less than Rs.10mn.</t>
  </si>
  <si>
    <t xml:space="preserve">Distribution of Mobile Huts for Local Authorities  </t>
  </si>
  <si>
    <t>Establishment of Day Care Centers</t>
  </si>
  <si>
    <t>Establishment  of Nutrition Centers Phase - I</t>
  </si>
  <si>
    <t>Small &amp; Medium Scale Town Development - Madampe Town Development</t>
  </si>
  <si>
    <t>Eraur Town Development  Programme</t>
  </si>
  <si>
    <t>Thabalagamuwa Town Development  Programme</t>
  </si>
  <si>
    <t>Walikanda Town Development  Programme</t>
  </si>
  <si>
    <t>Medawachchiya Town Development  Programme</t>
  </si>
  <si>
    <t>Katharagama Town Development  Programme</t>
  </si>
  <si>
    <t>Development  of Common Facilities in state Condominiums</t>
  </si>
  <si>
    <t>Improving Health &amp; Productivity of Rural Poor Communities Through Supply of Portable Water</t>
  </si>
  <si>
    <t>Head        155    - Ministry of  Provincial Councils and  Local Government</t>
  </si>
  <si>
    <t>Programme 02  -  Development Activities</t>
  </si>
  <si>
    <t xml:space="preserve">Project        </t>
  </si>
  <si>
    <t>Report No.</t>
  </si>
  <si>
    <t>Capital EXPENDITURE</t>
  </si>
  <si>
    <t xml:space="preserve">Cabinet Appointed Committee for settlement of Outstanding  </t>
  </si>
  <si>
    <t>06</t>
  </si>
  <si>
    <t>Ran aruna III Road carpeting Programme</t>
  </si>
  <si>
    <t>Ran aruna  Programme stage 2 &amp; 3</t>
  </si>
  <si>
    <t xml:space="preserve">Ran aruna  Programme stage 2 </t>
  </si>
  <si>
    <t>Ran aruna  Programme stage 3</t>
  </si>
  <si>
    <t xml:space="preserve">Ran aruna  Programme stage 3 </t>
  </si>
  <si>
    <t>Ran aruna Programme stage 2</t>
  </si>
  <si>
    <t>Rathnapura District  "Sapiri Gamak Supiri Ratak"</t>
  </si>
  <si>
    <t>Ran aruna Programme stage 1 &amp; 2  Railway Station</t>
  </si>
  <si>
    <t>Divineguma Construction of maternal &amp; Child healthcare Centers in Gampaha Districts</t>
  </si>
  <si>
    <t>Divineguma Construction of Satipola in Gampaha Districts</t>
  </si>
  <si>
    <t>Recomonded Ministry of House &amp; Constructions (western Provincial Councils)</t>
  </si>
  <si>
    <t>Development  of Pola area at Nugegoda,Improvement of Access road and surrounding of Nugegoda pola,proposed shops for paddy storage Werehouse at Wewegodellawatta(Maradagahamula stage 1) ,Meternity clinic building at  Gampaha phase II,Maternity clinic  building at  Gampaha phase II,Maternity clinic  building at  Gampaha phase III</t>
  </si>
  <si>
    <t xml:space="preserve">                                                      Programme 02- Development Activities</t>
  </si>
  <si>
    <t xml:space="preserve">Project         04  -   Local Government &amp; Regional Infrastructure  Development </t>
  </si>
  <si>
    <t>03</t>
  </si>
  <si>
    <t>04</t>
  </si>
  <si>
    <t>Implementation of Front Office System for 100 Nos Local Authorities</t>
  </si>
  <si>
    <t>05</t>
  </si>
  <si>
    <t>Local Authorities Competition and Local Government Week</t>
  </si>
  <si>
    <t>Local Authority Performance Competition and Swarna Purawara National Festival</t>
  </si>
  <si>
    <t>07</t>
  </si>
  <si>
    <t>Strengthening of Local Government Pradeshiya Sabhas ( Budget Proposal)</t>
  </si>
  <si>
    <t xml:space="preserve">Construction of new Buildings for North &amp; East Local Authorities  </t>
  </si>
  <si>
    <t>Development of Emergency Response Capacity Project - Phase 111</t>
  </si>
  <si>
    <t>Strengthening of Local Government Authorities       ( 2016 Budget Proposal)</t>
  </si>
  <si>
    <t>3-12</t>
  </si>
  <si>
    <t>Sewerage System - Colombo Municipal Council</t>
  </si>
  <si>
    <t>3-15</t>
  </si>
  <si>
    <t>Dorin Dorata Gamin Gamata Programme</t>
  </si>
  <si>
    <t>Renovation of the Sethsevana Government Elders Home at Meerigama</t>
  </si>
  <si>
    <t xml:space="preserve">Waste Management of Local Government  Authorities </t>
  </si>
  <si>
    <t xml:space="preserve">Improving drainage system in Eastern Province </t>
  </si>
  <si>
    <t xml:space="preserve">Development of 1000 KM  road length in rural areas </t>
  </si>
  <si>
    <t xml:space="preserve">Vertical Building for mix Development including office space, recreational facilities And entertainment facilities private business to expand their operations to the Northern </t>
  </si>
  <si>
    <t xml:space="preserve">Improving and  Construction of drainage system </t>
  </si>
  <si>
    <t>Construction of Comfort Centers at Identified tourist attractive and Religious Places                 ( Anuradhapura, Kataragama, Sigiriya, Sripadaya,Polonnaruwa, Nallur, Madu, Kandy,Koneshwaram, Munneshwaram etc)</t>
  </si>
  <si>
    <t>Repairing of Vehicles and machinery in  Backward Local Authorities</t>
  </si>
  <si>
    <t xml:space="preserve">Improvement of chamber facilities of the members of Local Authorities, Where annual revenue Collection is less than 30 Mn.  </t>
  </si>
  <si>
    <t>Programme on identifying urbanized Pradeshiya Sabhas on scientific basis and improving infrastructure facilities of identified Pradeshiya Sabhas</t>
  </si>
  <si>
    <t>Improvement Programmed for the Local Authorities which are proposed to be upgraded / newly constituted</t>
  </si>
  <si>
    <t>අයවැය ඇස්තමෙන්තු 2018</t>
  </si>
  <si>
    <r>
      <rPr>
        <sz val="12"/>
        <color indexed="8"/>
        <rFont val="Calibri"/>
        <family val="2"/>
      </rPr>
      <t>155-1-1-</t>
    </r>
    <r>
      <rPr>
        <sz val="12"/>
        <color indexed="8"/>
        <rFont val="Thibus02S"/>
        <family val="2"/>
      </rPr>
      <t xml:space="preserve"> අමාත්‍ය කාර්යාලය</t>
    </r>
  </si>
  <si>
    <t>පුනරාවර්තන වියදම්</t>
  </si>
  <si>
    <t>අංශය</t>
  </si>
  <si>
    <t>වැය විෂයය</t>
  </si>
  <si>
    <t>විස්තරය</t>
  </si>
  <si>
    <t>වටිනාකම රු.</t>
  </si>
  <si>
    <t>ගමන් වියදම් (විදේශ)</t>
  </si>
  <si>
    <t>ගරු ඇමතිතුමාගේ නිල සංචාර</t>
  </si>
  <si>
    <t>ඉන්ධන</t>
  </si>
  <si>
    <t>ගරු ඇමතිතුමාගේ නිල රථ</t>
  </si>
  <si>
    <t>කාර්ය මණ්ඩලය සඳහා</t>
  </si>
  <si>
    <t>ගරු රාජ්‍ය ඇමතිතුමාගේ නිල රථ</t>
  </si>
  <si>
    <t>පුවත්පත් මිලට ගැනීම</t>
  </si>
  <si>
    <t>ගරු ඇමතිතුමා - වාහන නඩත්තු බඩු</t>
  </si>
  <si>
    <t>ගරු රාජ්‍ය ඇමතිතුමා - වාහන නඩත්තු බඩු</t>
  </si>
  <si>
    <t>දුරකථන බිල්පත්</t>
  </si>
  <si>
    <t xml:space="preserve"> ඇමතිතුමා  හා කාර්ය මණ්ඩලය</t>
  </si>
  <si>
    <t>රාජ්‍ය ඇමතිතුමාගේ කාර්ය මණ්ඩලය</t>
  </si>
  <si>
    <t>විදුලි බිල්පත්</t>
  </si>
  <si>
    <t xml:space="preserve">ගරු ඇමතිතුමාගේ නිල නිවස </t>
  </si>
  <si>
    <t xml:space="preserve">ජලි බිල්පත් </t>
  </si>
  <si>
    <t>නිල ඇදුම් - කුලිය</t>
  </si>
  <si>
    <t>ආරක්ෂක සේවා</t>
  </si>
  <si>
    <t xml:space="preserve">සංග්‍රහ   -  ගරු ඇමතිතුමා </t>
  </si>
  <si>
    <t xml:space="preserve">               ගරු රාජ්‍ය ඇමතිතුමා</t>
  </si>
  <si>
    <t>මූලධන වියදම්</t>
  </si>
  <si>
    <t xml:space="preserve">අළුත්වැඩියාවන් </t>
  </si>
  <si>
    <t>පහළ  මාලයේ දිරාපත්ව ඇති දොර ජනෙල් අළුත්වැඩියාව හා වෝටර් බේස් කිරීම</t>
  </si>
  <si>
    <t xml:space="preserve">අමාත්‍ය කාර්යාලයේ ඉතිරි අළුත්වැඩියා නොකළ කොටස අළුත්වැඩියාව </t>
  </si>
  <si>
    <t>මුළුතැන්ගෙයි ප්‍රැන්ට්‍රි කබඩ් අළුත්වැඩියාව හා වෝටර් බේස් කිරීම</t>
  </si>
  <si>
    <t xml:space="preserve">පොදු කාර්යාලයේ ( Wash room) අළුත්වැඩියා  </t>
  </si>
  <si>
    <t>ලිපිකරු මේස 04</t>
  </si>
  <si>
    <t>ලිපිකරු පුටු 04</t>
  </si>
  <si>
    <t>ලිපිගොනු රාක්ක 08</t>
  </si>
  <si>
    <t>වායු සමීකරණ යන්ත්‍ර 03</t>
  </si>
  <si>
    <t>නෙස්කැෆේ යන්ත්‍ර 01</t>
  </si>
  <si>
    <t>155-1-2 අමාත්‍යාංශ පරිපාලනය</t>
  </si>
  <si>
    <t>අභ්‍යාස ලාභීන්ට ගෙවීම</t>
  </si>
  <si>
    <t>පාලන</t>
  </si>
  <si>
    <t xml:space="preserve">අමාත්‍යාංශ නිලධාරීන්ගේ මාසික ඉන්ධන දීමනා </t>
  </si>
  <si>
    <t>සංචිත වාහන</t>
  </si>
  <si>
    <t>විශේෂ රාජකාරී</t>
  </si>
  <si>
    <t>වාහන නඩත්තු බඩු (නිලධාරීන්ට හා සංචිත වාහන)</t>
  </si>
  <si>
    <t>වාහන නඩත්තු</t>
  </si>
  <si>
    <t>රක්ෂණ</t>
  </si>
  <si>
    <t>සේවා</t>
  </si>
  <si>
    <t>ටයර්</t>
  </si>
  <si>
    <t>බැටරි</t>
  </si>
  <si>
    <t>කාර්යාලය</t>
  </si>
  <si>
    <t>ලේකම්තුමා  (Hot line)</t>
  </si>
  <si>
    <t>රාජකාරී/නිවාස/ජංගම/අන්තර්ජාල</t>
  </si>
  <si>
    <t>වෙබ් අඩවිය</t>
  </si>
  <si>
    <t>කණ්ඩලම සංචාරක බංගලාව</t>
  </si>
  <si>
    <t>අමාත්‍යාංශය</t>
  </si>
  <si>
    <t xml:space="preserve">ජල බිල්පත් </t>
  </si>
  <si>
    <t>ආරක්ෂක සේවා                       256,000 x 12</t>
  </si>
  <si>
    <t>පිරිසිදු කිරීම් සේවා                    300 ,000 x 12</t>
  </si>
  <si>
    <t>සංග්‍රහ  - ලේකම්තුමා</t>
  </si>
  <si>
    <t xml:space="preserve">සංග්‍රහ  - අතිරේක ලේකම් </t>
  </si>
  <si>
    <t>පළාත් සභා</t>
  </si>
  <si>
    <t>පළාත් ප්‍රධාන ලේකම්වරුන්ගේ රැස්වීම් 06</t>
  </si>
  <si>
    <t>සභා  ලේකම්වරුන්ගේ රැස්වීම් 02</t>
  </si>
  <si>
    <t>වෙනත්</t>
  </si>
  <si>
    <t>පළාත් පාලන</t>
  </si>
  <si>
    <t>පොදු රාජ්‍ය මණ්ඩලීය පළාත් පාලන සම්මේලනයේ වාර්ෂික සමාජික ගාස්තු</t>
  </si>
  <si>
    <t>ගිණුම්</t>
  </si>
  <si>
    <t>තිර රෙදි දැමීම</t>
  </si>
  <si>
    <t>අංශය තීන්ත ගෑම</t>
  </si>
  <si>
    <t>කණ්ඩලම සංචාරක බංගලාව අළුත්වැඩියාව</t>
  </si>
  <si>
    <t>අමාත්‍යාංශය -  කාණු පද්ධතිය සකස් කිරීම</t>
  </si>
  <si>
    <t xml:space="preserve">සුළු අළුත්වැඩියාවන් </t>
  </si>
  <si>
    <t>වාහන අළුත්වැඩියා</t>
  </si>
  <si>
    <t>UPS 02</t>
  </si>
  <si>
    <t>පරිගණක මුද්‍රණ යන්ත්‍ර 01 ( සාමාන්‍ය 01,Dot Metrix 01)</t>
  </si>
  <si>
    <t>සැපයුම්</t>
  </si>
  <si>
    <t>අල්මාරි 01</t>
  </si>
  <si>
    <t>ලිපි ගොණු අල්මාරි 09</t>
  </si>
  <si>
    <t>ලිපිකරු  මෙස 09</t>
  </si>
  <si>
    <t>මාණ්ඩලික පුටු 01</t>
  </si>
  <si>
    <t>විමංසන</t>
  </si>
  <si>
    <t>පරිගණක මුද්‍රණ යන්ත්‍ර 01</t>
  </si>
  <si>
    <t>ටැබ් යන්ත්‍ර 01</t>
  </si>
  <si>
    <t>පරිගණක යන්ත්‍ර 02</t>
  </si>
  <si>
    <t>ලැප් ටොප් 01</t>
  </si>
  <si>
    <t>පරිගණක යන්ත්‍ර 01</t>
  </si>
  <si>
    <t>පරිගණක යන්ත්‍ර 03</t>
  </si>
  <si>
    <t>ඡායා පිටපත් යන්ත්‍ර 01</t>
  </si>
  <si>
    <t>පුහුණු වැඩසටහන්</t>
  </si>
  <si>
    <t>ඵලදායිතා වැඩසටහන්</t>
  </si>
  <si>
    <t>රාජ්‍ය භාෂා ප්‍රතිපත්ති ක්‍රියාත්මක කිරීම</t>
  </si>
  <si>
    <t>2202-6</t>
  </si>
  <si>
    <t>දත්ත පද්ධතිය සැකසීම</t>
  </si>
  <si>
    <t>2-4 යටිතල පහසුකම් සංවර්ධනය</t>
  </si>
  <si>
    <t>2202(2)</t>
  </si>
  <si>
    <t>අඩු ආදායම්ලාභී පළාත්පාලන ආයතන නඟා සිටුවීම</t>
  </si>
  <si>
    <t>පළාත් පාලන ආයතන වාහන අලුත්වැඩියාව</t>
  </si>
  <si>
    <t>ස්වර්ණපුරවර ජාතික මහා සමුළුව ( තරඟ විනිශ්චය හා පළාත් පාලන සතිය ඇතුළුව)</t>
  </si>
  <si>
    <t>2504-2</t>
  </si>
  <si>
    <t>ජාතික ඝණ අපද්‍රව්‍ය කළ ව්‍යාපෘතිය</t>
  </si>
  <si>
    <t xml:space="preserve"> Ministry of  Provincial Councils and  Local Government</t>
  </si>
  <si>
    <t>Rs.</t>
  </si>
  <si>
    <t xml:space="preserve">                             </t>
  </si>
  <si>
    <t xml:space="preserve"> Budget Estimate 2017</t>
  </si>
  <si>
    <t xml:space="preserve"> Budget Estimate 2018</t>
  </si>
  <si>
    <t>Difference</t>
  </si>
  <si>
    <t>Ministry</t>
  </si>
  <si>
    <t>Recurrent</t>
  </si>
  <si>
    <t>Capital</t>
  </si>
  <si>
    <t>Programme 01 Operational Activities</t>
  </si>
  <si>
    <t>Programme 02 Development Activities</t>
  </si>
  <si>
    <t>Western Provincial Council</t>
  </si>
  <si>
    <t>Central  Provincial Council</t>
  </si>
  <si>
    <t>Southern  Provincial Council</t>
  </si>
  <si>
    <t>Northern  Provincial Council</t>
  </si>
  <si>
    <t>North Western  Provincial Council</t>
  </si>
  <si>
    <t>North Central  Provincial Council</t>
  </si>
  <si>
    <t>Uva  Provincial Council</t>
  </si>
  <si>
    <t>Sabaragamuwa  Provincial Council</t>
  </si>
  <si>
    <t>Eastern  Provincial Council</t>
  </si>
  <si>
    <t>Programme 01</t>
  </si>
  <si>
    <t>Minister's Office</t>
  </si>
  <si>
    <t>Ministry Administration</t>
  </si>
  <si>
    <t>Recurrent Total</t>
  </si>
  <si>
    <t>Capital  Total</t>
  </si>
  <si>
    <t>Programm 01 -Total</t>
  </si>
  <si>
    <t>Programme 02</t>
  </si>
  <si>
    <t xml:space="preserve">Local Government &amp; Regional Infrastructure  Development </t>
  </si>
  <si>
    <t xml:space="preserve">Local Government &amp; Regional </t>
  </si>
  <si>
    <t xml:space="preserve">Infrastructure  Development </t>
  </si>
  <si>
    <t>FOREIGN FUNDED PROJECT (Ministry Head )</t>
  </si>
  <si>
    <t>Regional and Livelihood Development</t>
  </si>
  <si>
    <t>Programm 02 -Total</t>
  </si>
  <si>
    <t>MINISTRY BUDGET  - TOTAL</t>
  </si>
  <si>
    <t xml:space="preserve">                              Budget Estimate 2018</t>
  </si>
  <si>
    <t>Rs. '000</t>
  </si>
  <si>
    <t>Programm 01</t>
  </si>
  <si>
    <t>2016 Actual Expenditure</t>
  </si>
  <si>
    <t>Actual up to 30.06.2017</t>
  </si>
</sst>
</file>

<file path=xl/styles.xml><?xml version="1.0" encoding="utf-8"?>
<styleSheet xmlns="http://schemas.openxmlformats.org/spreadsheetml/2006/main">
  <numFmts count="5">
    <numFmt numFmtId="164" formatCode="General"/>
    <numFmt numFmtId="165" formatCode="_(* #,##0_);_(* \(#,##0\);_(* \-??_);_(@_)"/>
    <numFmt numFmtId="166" formatCode="_(* #,##0.00_);_(* \(#,##0.00\);_(* \-??_);_(@_)"/>
    <numFmt numFmtId="167" formatCode="#,##0"/>
    <numFmt numFmtId="168" formatCode="D\-MMM"/>
  </numFmts>
  <fonts count="37">
    <font>
      <sz val="10"/>
      <name val="Arial"/>
      <family val="2"/>
    </font>
    <font>
      <b/>
      <sz val="10"/>
      <name val="Times New Roman"/>
      <family val="1"/>
    </font>
    <font>
      <b/>
      <sz val="14"/>
      <name val="Times New Roman"/>
      <family val="1"/>
    </font>
    <font>
      <b/>
      <sz val="15"/>
      <name val="Arial"/>
      <family val="2"/>
    </font>
    <font>
      <sz val="10"/>
      <name val="Times New Roman"/>
      <family val="1"/>
    </font>
    <font>
      <sz val="15"/>
      <name val="Times New Roman"/>
      <family val="1"/>
    </font>
    <font>
      <b/>
      <sz val="14"/>
      <name val="Arial"/>
      <family val="2"/>
    </font>
    <font>
      <sz val="16"/>
      <name val="Arial Black"/>
      <family val="2"/>
    </font>
    <font>
      <sz val="14"/>
      <name val="Arial"/>
      <family val="2"/>
    </font>
    <font>
      <b/>
      <sz val="13"/>
      <name val="Arial"/>
      <family val="2"/>
    </font>
    <font>
      <sz val="12"/>
      <name val="Arial"/>
      <family val="2"/>
    </font>
    <font>
      <sz val="14"/>
      <name val="Times New Roman"/>
      <family val="1"/>
    </font>
    <font>
      <b/>
      <sz val="12"/>
      <name val="Arial"/>
      <family val="2"/>
    </font>
    <font>
      <b/>
      <sz val="17"/>
      <name val="Arial"/>
      <family val="2"/>
    </font>
    <font>
      <sz val="17"/>
      <name val="Times New Roman"/>
      <family val="1"/>
    </font>
    <font>
      <sz val="17"/>
      <name val="Arial"/>
      <family val="2"/>
    </font>
    <font>
      <sz val="15"/>
      <name val="Arial"/>
      <family val="2"/>
    </font>
    <font>
      <sz val="12"/>
      <color indexed="8"/>
      <name val="Calibri"/>
      <family val="2"/>
    </font>
    <font>
      <b/>
      <sz val="12"/>
      <color indexed="8"/>
      <name val="Calibri"/>
      <family val="2"/>
    </font>
    <font>
      <sz val="12"/>
      <color indexed="8"/>
      <name val="Thibus02S"/>
      <family val="2"/>
    </font>
    <font>
      <b/>
      <sz val="12"/>
      <color indexed="8"/>
      <name val="Thibus02S"/>
      <family val="2"/>
    </font>
    <font>
      <sz val="12"/>
      <color indexed="8"/>
      <name val="FreeSans"/>
      <family val="2"/>
    </font>
    <font>
      <sz val="11"/>
      <color indexed="8"/>
      <name val="Arial"/>
      <family val="2"/>
    </font>
    <font>
      <sz val="11"/>
      <color indexed="8"/>
      <name val="Thibus02S"/>
      <family val="2"/>
    </font>
    <font>
      <sz val="12"/>
      <color indexed="8"/>
      <name val="Iskoola Pota"/>
      <family val="2"/>
    </font>
    <font>
      <sz val="10"/>
      <name val="Arial Black"/>
      <family val="2"/>
    </font>
    <font>
      <sz val="25"/>
      <name val="Arial Black"/>
      <family val="2"/>
    </font>
    <font>
      <sz val="20"/>
      <name val="Arial Black"/>
      <family val="2"/>
    </font>
    <font>
      <b/>
      <sz val="20"/>
      <name val="Arial Black"/>
      <family val="2"/>
    </font>
    <font>
      <sz val="20"/>
      <name val="Arial"/>
      <family val="2"/>
    </font>
    <font>
      <b/>
      <sz val="20"/>
      <name val="Arial"/>
      <family val="2"/>
    </font>
    <font>
      <sz val="16"/>
      <name val="Arial"/>
      <family val="2"/>
    </font>
    <font>
      <sz val="18"/>
      <name val="Arial"/>
      <family val="2"/>
    </font>
    <font>
      <sz val="18"/>
      <name val="Arial Black"/>
      <family val="2"/>
    </font>
    <font>
      <b/>
      <sz val="18"/>
      <name val="Arial Black"/>
      <family val="2"/>
    </font>
    <font>
      <sz val="15"/>
      <name val="Arial Black"/>
      <family val="2"/>
    </font>
    <font>
      <b/>
      <sz val="15"/>
      <name val="Arial Black"/>
      <family val="2"/>
    </font>
  </fonts>
  <fills count="7">
    <fill>
      <patternFill/>
    </fill>
    <fill>
      <patternFill patternType="gray125"/>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39">
    <border>
      <left/>
      <right/>
      <top/>
      <bottom/>
      <diagonal/>
    </border>
    <border>
      <left style="medium">
        <color indexed="63"/>
      </left>
      <right style="medium">
        <color indexed="63"/>
      </right>
      <top style="medium">
        <color indexed="63"/>
      </top>
      <bottom style="medium">
        <color indexed="63"/>
      </bottom>
    </border>
    <border>
      <left style="medium">
        <color indexed="63"/>
      </left>
      <right style="medium">
        <color indexed="63"/>
      </right>
      <top style="medium">
        <color indexed="63"/>
      </top>
      <bottom>
        <color indexed="63"/>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style="medium">
        <color indexed="63"/>
      </right>
      <top>
        <color indexed="63"/>
      </top>
      <bottom style="medium">
        <color indexed="63"/>
      </bottom>
    </border>
    <border>
      <left style="medium">
        <color indexed="63"/>
      </left>
      <right style="medium">
        <color indexed="63"/>
      </right>
      <top>
        <color indexed="63"/>
      </top>
      <bottom>
        <color indexed="63"/>
      </bottom>
    </border>
    <border>
      <left style="medium">
        <color indexed="63"/>
      </left>
      <right style="medium">
        <color indexed="63"/>
      </right>
      <top style="medium">
        <color indexed="63"/>
      </top>
      <bottom style="hair">
        <color indexed="63"/>
      </bottom>
    </border>
    <border>
      <left style="medium">
        <color indexed="63"/>
      </left>
      <right style="medium">
        <color indexed="63"/>
      </right>
      <top style="hair">
        <color indexed="63"/>
      </top>
      <bottom style="hair">
        <color indexed="63"/>
      </bottom>
    </border>
    <border>
      <left style="medium">
        <color indexed="63"/>
      </left>
      <right style="medium">
        <color indexed="63"/>
      </right>
      <top>
        <color indexed="63"/>
      </top>
      <bottom style="hair">
        <color indexed="63"/>
      </bottom>
    </border>
    <border>
      <left style="medium">
        <color indexed="63"/>
      </left>
      <right style="medium">
        <color indexed="63"/>
      </right>
      <top style="hair">
        <color indexed="63"/>
      </top>
      <bottom>
        <color indexed="63"/>
      </bottom>
    </border>
    <border>
      <left style="medium">
        <color indexed="63"/>
      </left>
      <right>
        <color indexed="63"/>
      </right>
      <top>
        <color indexed="63"/>
      </top>
      <bottom style="hair">
        <color indexed="63"/>
      </bottom>
    </border>
    <border>
      <left>
        <color indexed="63"/>
      </left>
      <right style="medium">
        <color indexed="63"/>
      </right>
      <top>
        <color indexed="63"/>
      </top>
      <bottom style="hair">
        <color indexed="63"/>
      </bottom>
    </border>
    <border>
      <left style="medium">
        <color indexed="63"/>
      </left>
      <right>
        <color indexed="63"/>
      </right>
      <top style="hair">
        <color indexed="63"/>
      </top>
      <bottom style="hair">
        <color indexed="63"/>
      </bottom>
    </border>
    <border>
      <left>
        <color indexed="63"/>
      </left>
      <right style="medium">
        <color indexed="63"/>
      </right>
      <top style="hair">
        <color indexed="63"/>
      </top>
      <bottom style="hair">
        <color indexed="63"/>
      </bottom>
    </border>
    <border>
      <left>
        <color indexed="63"/>
      </left>
      <right style="medium">
        <color indexed="63"/>
      </right>
      <top>
        <color indexed="63"/>
      </top>
      <bottom>
        <color indexed="63"/>
      </bottom>
    </border>
    <border>
      <left style="medium">
        <color indexed="63"/>
      </left>
      <right>
        <color indexed="63"/>
      </right>
      <top style="hair">
        <color indexed="63"/>
      </top>
      <bottom>
        <color indexed="63"/>
      </bottom>
    </border>
    <border>
      <left style="medium">
        <color indexed="63"/>
      </left>
      <right style="medium">
        <color indexed="63"/>
      </right>
      <top style="hair">
        <color indexed="63"/>
      </top>
      <bottom style="medium">
        <color indexed="63"/>
      </bottom>
    </border>
    <border>
      <left>
        <color indexed="63"/>
      </left>
      <right>
        <color indexed="63"/>
      </right>
      <top>
        <color indexed="63"/>
      </top>
      <bottom style="hair">
        <color indexed="63"/>
      </bottom>
    </border>
    <border>
      <left>
        <color indexed="63"/>
      </left>
      <right>
        <color indexed="63"/>
      </right>
      <top style="hair">
        <color indexed="63"/>
      </top>
      <bottom>
        <color indexed="63"/>
      </bottom>
    </border>
    <border>
      <left>
        <color indexed="63"/>
      </left>
      <right>
        <color indexed="63"/>
      </right>
      <top style="medium">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hair">
        <color indexed="63"/>
      </bottom>
    </border>
    <border>
      <left style="medium">
        <color indexed="63"/>
      </left>
      <right>
        <color indexed="63"/>
      </right>
      <top>
        <color indexed="63"/>
      </top>
      <bottom>
        <color indexed="63"/>
      </bottom>
    </border>
    <border>
      <left style="medium">
        <color indexed="63"/>
      </left>
      <right>
        <color indexed="63"/>
      </right>
      <top style="hair">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style="thin">
        <color indexed="63"/>
      </top>
      <bottom style="double">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color indexed="63"/>
      </right>
      <top style="thin">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25">
    <xf numFmtId="164" fontId="0" fillId="0" borderId="0" xfId="0" applyAlignment="1">
      <alignment/>
    </xf>
    <xf numFmtId="164" fontId="1" fillId="0" borderId="0" xfId="0" applyFont="1" applyAlignment="1">
      <alignment/>
    </xf>
    <xf numFmtId="164" fontId="1" fillId="0" borderId="0" xfId="0" applyFont="1" applyAlignment="1">
      <alignment horizontal="center"/>
    </xf>
    <xf numFmtId="164" fontId="1" fillId="0" borderId="0" xfId="0" applyFont="1" applyBorder="1"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5" fillId="0" borderId="0" xfId="0" applyFont="1" applyAlignment="1">
      <alignment/>
    </xf>
    <xf numFmtId="164" fontId="6" fillId="0" borderId="0" xfId="0" applyFont="1" applyBorder="1" applyAlignment="1">
      <alignment/>
    </xf>
    <xf numFmtId="164" fontId="6" fillId="0" borderId="0" xfId="0" applyFont="1" applyAlignment="1">
      <alignment horizontal="left"/>
    </xf>
    <xf numFmtId="164" fontId="6" fillId="0" borderId="0" xfId="0" applyFont="1" applyBorder="1" applyAlignment="1">
      <alignment horizontal="left"/>
    </xf>
    <xf numFmtId="164" fontId="6" fillId="0" borderId="0" xfId="0" applyFont="1" applyAlignment="1">
      <alignment/>
    </xf>
    <xf numFmtId="164" fontId="7" fillId="0" borderId="0" xfId="0" applyFont="1" applyBorder="1" applyAlignment="1">
      <alignment horizontal="center" wrapText="1"/>
    </xf>
    <xf numFmtId="164" fontId="6" fillId="0" borderId="0" xfId="0" applyFont="1" applyAlignment="1">
      <alignment horizontal="center"/>
    </xf>
    <xf numFmtId="164" fontId="2" fillId="0" borderId="0" xfId="0" applyFont="1" applyBorder="1" applyAlignment="1">
      <alignment/>
    </xf>
    <xf numFmtId="164" fontId="6" fillId="2" borderId="1" xfId="0" applyFont="1" applyFill="1" applyBorder="1" applyAlignment="1">
      <alignment horizontal="center" textRotation="90"/>
    </xf>
    <xf numFmtId="164" fontId="6" fillId="2" borderId="2" xfId="0" applyFont="1" applyFill="1" applyBorder="1" applyAlignment="1">
      <alignment horizontal="center" vertical="center"/>
    </xf>
    <xf numFmtId="164" fontId="6" fillId="2" borderId="1" xfId="0" applyFont="1" applyFill="1" applyBorder="1" applyAlignment="1">
      <alignment horizontal="center" vertical="center" wrapText="1"/>
    </xf>
    <xf numFmtId="164" fontId="6" fillId="3" borderId="3" xfId="0" applyFont="1" applyFill="1" applyBorder="1" applyAlignment="1">
      <alignment horizontal="center" vertical="center"/>
    </xf>
    <xf numFmtId="164" fontId="6" fillId="3" borderId="4" xfId="0" applyFont="1" applyFill="1" applyBorder="1" applyAlignment="1">
      <alignment horizontal="center" vertical="center"/>
    </xf>
    <xf numFmtId="164" fontId="6" fillId="2" borderId="2" xfId="0" applyFont="1" applyFill="1" applyBorder="1" applyAlignment="1">
      <alignment horizontal="center" vertical="center" wrapText="1"/>
    </xf>
    <xf numFmtId="164" fontId="6" fillId="2" borderId="5" xfId="0" applyFont="1" applyFill="1" applyBorder="1" applyAlignment="1">
      <alignment/>
    </xf>
    <xf numFmtId="164" fontId="6" fillId="3" borderId="1" xfId="0" applyFont="1" applyFill="1" applyBorder="1" applyAlignment="1">
      <alignment horizontal="center"/>
    </xf>
    <xf numFmtId="164" fontId="2" fillId="2" borderId="6" xfId="0" applyFont="1" applyFill="1" applyBorder="1" applyAlignment="1">
      <alignment/>
    </xf>
    <xf numFmtId="164" fontId="6" fillId="2" borderId="7" xfId="0" applyFont="1" applyFill="1" applyBorder="1" applyAlignment="1">
      <alignment horizontal="center"/>
    </xf>
    <xf numFmtId="164" fontId="6" fillId="2" borderId="7" xfId="0" applyFont="1" applyFill="1" applyBorder="1" applyAlignment="1">
      <alignment/>
    </xf>
    <xf numFmtId="165" fontId="6" fillId="2" borderId="7" xfId="0" applyNumberFormat="1" applyFont="1" applyFill="1" applyBorder="1" applyAlignment="1">
      <alignment/>
    </xf>
    <xf numFmtId="164" fontId="2" fillId="0" borderId="8" xfId="0" applyFont="1" applyBorder="1" applyAlignment="1">
      <alignment/>
    </xf>
    <xf numFmtId="164" fontId="6" fillId="0" borderId="8" xfId="0" applyFont="1" applyBorder="1" applyAlignment="1">
      <alignment horizontal="center"/>
    </xf>
    <xf numFmtId="164" fontId="6" fillId="0" borderId="8" xfId="0" applyFont="1" applyBorder="1" applyAlignment="1">
      <alignment/>
    </xf>
    <xf numFmtId="165" fontId="6" fillId="0" borderId="8" xfId="0" applyNumberFormat="1" applyFont="1" applyBorder="1" applyAlignment="1">
      <alignment/>
    </xf>
    <xf numFmtId="164" fontId="6" fillId="0" borderId="8" xfId="0" applyFont="1" applyBorder="1" applyAlignment="1">
      <alignment horizontal="center" vertical="center"/>
    </xf>
    <xf numFmtId="164" fontId="6" fillId="0" borderId="8" xfId="0" applyFont="1" applyBorder="1" applyAlignment="1">
      <alignment horizontal="left" indent="2"/>
    </xf>
    <xf numFmtId="164" fontId="8" fillId="0" borderId="8" xfId="0" applyFont="1" applyBorder="1" applyAlignment="1">
      <alignment/>
    </xf>
    <xf numFmtId="165" fontId="8" fillId="0" borderId="8" xfId="15" applyNumberFormat="1" applyFont="1" applyFill="1" applyBorder="1" applyAlignment="1" applyProtection="1">
      <alignment/>
      <protection/>
    </xf>
    <xf numFmtId="165" fontId="8" fillId="4" borderId="8" xfId="15" applyNumberFormat="1" applyFont="1" applyFill="1" applyBorder="1" applyAlignment="1" applyProtection="1">
      <alignment/>
      <protection/>
    </xf>
    <xf numFmtId="167" fontId="1" fillId="0" borderId="0" xfId="0" applyNumberFormat="1" applyFont="1" applyAlignment="1">
      <alignment/>
    </xf>
    <xf numFmtId="165" fontId="6" fillId="0" borderId="8" xfId="15" applyNumberFormat="1" applyFont="1" applyFill="1" applyBorder="1" applyAlignment="1" applyProtection="1">
      <alignment/>
      <protection/>
    </xf>
    <xf numFmtId="165" fontId="6" fillId="4" borderId="8" xfId="15" applyNumberFormat="1" applyFont="1" applyFill="1" applyBorder="1" applyAlignment="1" applyProtection="1">
      <alignment/>
      <protection/>
    </xf>
    <xf numFmtId="164" fontId="8" fillId="0" borderId="8" xfId="0" applyFont="1" applyBorder="1" applyAlignment="1">
      <alignment/>
    </xf>
    <xf numFmtId="164" fontId="6" fillId="0" borderId="8" xfId="0" applyFont="1" applyBorder="1" applyAlignment="1">
      <alignment/>
    </xf>
    <xf numFmtId="164" fontId="6" fillId="0" borderId="8" xfId="0" applyFont="1" applyBorder="1" applyAlignment="1">
      <alignment horizontal="left"/>
    </xf>
    <xf numFmtId="165" fontId="8" fillId="0" borderId="8" xfId="15" applyNumberFormat="1" applyFont="1" applyFill="1" applyBorder="1" applyAlignment="1" applyProtection="1">
      <alignment horizontal="right" vertical="center"/>
      <protection/>
    </xf>
    <xf numFmtId="165" fontId="8" fillId="4" borderId="8" xfId="15" applyNumberFormat="1" applyFont="1" applyFill="1" applyBorder="1" applyAlignment="1" applyProtection="1">
      <alignment horizontal="right" vertical="center"/>
      <protection/>
    </xf>
    <xf numFmtId="164" fontId="6" fillId="0" borderId="6" xfId="0" applyFont="1" applyBorder="1" applyAlignment="1">
      <alignment horizontal="center" vertical="center"/>
    </xf>
    <xf numFmtId="164" fontId="8" fillId="0" borderId="6" xfId="0" applyFont="1" applyBorder="1" applyAlignment="1">
      <alignment/>
    </xf>
    <xf numFmtId="164" fontId="2" fillId="0" borderId="9" xfId="0" applyFont="1" applyBorder="1" applyAlignment="1">
      <alignment/>
    </xf>
    <xf numFmtId="164" fontId="6" fillId="0" borderId="9" xfId="0" applyFont="1" applyBorder="1" applyAlignment="1">
      <alignment horizontal="center" vertical="center"/>
    </xf>
    <xf numFmtId="164" fontId="6" fillId="0" borderId="9" xfId="0" applyFont="1" applyBorder="1" applyAlignment="1">
      <alignment/>
    </xf>
    <xf numFmtId="165" fontId="6" fillId="0" borderId="9" xfId="15" applyNumberFormat="1" applyFont="1" applyFill="1" applyBorder="1" applyAlignment="1" applyProtection="1">
      <alignment/>
      <protection/>
    </xf>
    <xf numFmtId="165" fontId="6" fillId="4" borderId="9" xfId="15" applyNumberFormat="1" applyFont="1" applyFill="1" applyBorder="1" applyAlignment="1" applyProtection="1">
      <alignment/>
      <protection/>
    </xf>
    <xf numFmtId="164" fontId="2" fillId="2" borderId="8" xfId="0" applyFont="1" applyFill="1" applyBorder="1" applyAlignment="1">
      <alignment/>
    </xf>
    <xf numFmtId="164" fontId="6" fillId="2" borderId="8" xfId="0" applyFont="1" applyFill="1" applyBorder="1" applyAlignment="1">
      <alignment horizontal="center" vertical="center"/>
    </xf>
    <xf numFmtId="164" fontId="6" fillId="2" borderId="8" xfId="0" applyFont="1" applyFill="1" applyBorder="1" applyAlignment="1">
      <alignment/>
    </xf>
    <xf numFmtId="164" fontId="6" fillId="2" borderId="8" xfId="0" applyFont="1" applyFill="1" applyBorder="1" applyAlignment="1">
      <alignment horizontal="justify" vertical="center"/>
    </xf>
    <xf numFmtId="165" fontId="6" fillId="2" borderId="8" xfId="15" applyNumberFormat="1" applyFont="1" applyFill="1" applyBorder="1" applyAlignment="1" applyProtection="1">
      <alignment/>
      <protection/>
    </xf>
    <xf numFmtId="164" fontId="1" fillId="0" borderId="0" xfId="0" applyFont="1" applyFill="1" applyAlignment="1">
      <alignment/>
    </xf>
    <xf numFmtId="164" fontId="1" fillId="5" borderId="0" xfId="0" applyFont="1" applyFill="1" applyAlignment="1">
      <alignment/>
    </xf>
    <xf numFmtId="164" fontId="6" fillId="0" borderId="8" xfId="0" applyFont="1" applyBorder="1" applyAlignment="1">
      <alignment wrapText="1"/>
    </xf>
    <xf numFmtId="165" fontId="8" fillId="0" borderId="8" xfId="15" applyNumberFormat="1" applyFont="1" applyFill="1" applyBorder="1" applyAlignment="1" applyProtection="1">
      <alignment horizontal="center"/>
      <protection/>
    </xf>
    <xf numFmtId="165" fontId="8" fillId="4" borderId="8" xfId="15" applyNumberFormat="1" applyFont="1" applyFill="1" applyBorder="1" applyAlignment="1" applyProtection="1">
      <alignment horizontal="center"/>
      <protection/>
    </xf>
    <xf numFmtId="165" fontId="6" fillId="4" borderId="8" xfId="15" applyNumberFormat="1" applyFont="1" applyFill="1" applyBorder="1" applyAlignment="1" applyProtection="1">
      <alignment horizontal="center"/>
      <protection/>
    </xf>
    <xf numFmtId="164" fontId="2" fillId="2" borderId="1" xfId="0" applyFont="1" applyFill="1" applyBorder="1" applyAlignment="1">
      <alignment/>
    </xf>
    <xf numFmtId="164" fontId="6" fillId="2" borderId="1" xfId="0" applyFont="1" applyFill="1" applyBorder="1" applyAlignment="1">
      <alignment horizontal="center"/>
    </xf>
    <xf numFmtId="164" fontId="6" fillId="2" borderId="1" xfId="0" applyFont="1" applyFill="1" applyBorder="1" applyAlignment="1">
      <alignment/>
    </xf>
    <xf numFmtId="165" fontId="6" fillId="2" borderId="1" xfId="15" applyNumberFormat="1" applyFont="1" applyFill="1" applyBorder="1" applyAlignment="1" applyProtection="1">
      <alignment/>
      <protection/>
    </xf>
    <xf numFmtId="164" fontId="4" fillId="0" borderId="0" xfId="0" applyFont="1" applyAlignment="1">
      <alignment horizontal="center"/>
    </xf>
    <xf numFmtId="164" fontId="4" fillId="0" borderId="0" xfId="0" applyFont="1" applyAlignment="1">
      <alignment horizontal="center" vertical="center"/>
    </xf>
    <xf numFmtId="164" fontId="6" fillId="0" borderId="0" xfId="0" applyFont="1" applyAlignment="1">
      <alignment horizontal="center" vertical="center"/>
    </xf>
    <xf numFmtId="164" fontId="9" fillId="0" borderId="0" xfId="0" applyFont="1" applyAlignment="1">
      <alignment horizontal="center"/>
    </xf>
    <xf numFmtId="164" fontId="8" fillId="0" borderId="0" xfId="0" applyFont="1" applyAlignment="1">
      <alignment horizontal="center"/>
    </xf>
    <xf numFmtId="164" fontId="9" fillId="0" borderId="0" xfId="0" applyFont="1" applyAlignment="1">
      <alignment/>
    </xf>
    <xf numFmtId="164" fontId="6" fillId="2" borderId="2" xfId="0" applyFont="1" applyFill="1" applyBorder="1" applyAlignment="1">
      <alignment horizontal="center"/>
    </xf>
    <xf numFmtId="165" fontId="6" fillId="2" borderId="7" xfId="0" applyNumberFormat="1" applyFont="1" applyFill="1" applyBorder="1" applyAlignment="1">
      <alignment horizontal="right"/>
    </xf>
    <xf numFmtId="165" fontId="6" fillId="2" borderId="7" xfId="0" applyNumberFormat="1" applyFont="1" applyFill="1" applyBorder="1" applyAlignment="1">
      <alignment/>
    </xf>
    <xf numFmtId="165" fontId="4" fillId="0" borderId="0" xfId="0" applyNumberFormat="1" applyFont="1" applyAlignment="1">
      <alignment/>
    </xf>
    <xf numFmtId="165" fontId="6" fillId="0" borderId="8" xfId="0" applyNumberFormat="1" applyFont="1" applyBorder="1" applyAlignment="1">
      <alignment horizontal="right"/>
    </xf>
    <xf numFmtId="165" fontId="6" fillId="4" borderId="8" xfId="0" applyNumberFormat="1" applyFont="1" applyFill="1" applyBorder="1" applyAlignment="1">
      <alignment/>
    </xf>
    <xf numFmtId="164" fontId="8" fillId="0" borderId="8" xfId="0" applyFont="1" applyBorder="1" applyAlignment="1">
      <alignment horizontal="center"/>
    </xf>
    <xf numFmtId="164" fontId="8" fillId="0" borderId="8" xfId="0" applyFont="1" applyBorder="1" applyAlignment="1">
      <alignment horizontal="left" wrapText="1"/>
    </xf>
    <xf numFmtId="165" fontId="8" fillId="0" borderId="8" xfId="15" applyNumberFormat="1" applyFont="1" applyFill="1" applyBorder="1" applyAlignment="1" applyProtection="1">
      <alignment horizontal="right"/>
      <protection/>
    </xf>
    <xf numFmtId="164" fontId="8" fillId="0" borderId="8" xfId="0" applyFont="1" applyBorder="1" applyAlignment="1">
      <alignment wrapText="1"/>
    </xf>
    <xf numFmtId="165" fontId="6" fillId="0" borderId="8" xfId="15" applyNumberFormat="1" applyFont="1" applyFill="1" applyBorder="1" applyAlignment="1" applyProtection="1">
      <alignment horizontal="right"/>
      <protection/>
    </xf>
    <xf numFmtId="164" fontId="6" fillId="0" borderId="8" xfId="0" applyFont="1" applyBorder="1" applyAlignment="1">
      <alignment horizontal="left" wrapText="1"/>
    </xf>
    <xf numFmtId="164" fontId="8" fillId="0" borderId="8" xfId="0" applyFont="1" applyBorder="1" applyAlignment="1">
      <alignment horizontal="center" wrapText="1"/>
    </xf>
    <xf numFmtId="165" fontId="8" fillId="4" borderId="8" xfId="15" applyNumberFormat="1" applyFont="1" applyFill="1" applyBorder="1" applyAlignment="1" applyProtection="1">
      <alignment horizontal="right"/>
      <protection/>
    </xf>
    <xf numFmtId="165" fontId="6" fillId="4" borderId="8" xfId="15" applyNumberFormat="1" applyFont="1" applyFill="1" applyBorder="1" applyAlignment="1" applyProtection="1">
      <alignment horizontal="right"/>
      <protection/>
    </xf>
    <xf numFmtId="164" fontId="8" fillId="0" borderId="8" xfId="0" applyFont="1" applyBorder="1" applyAlignment="1">
      <alignment vertical="center" wrapText="1"/>
    </xf>
    <xf numFmtId="164" fontId="8" fillId="0" borderId="10" xfId="0" applyFont="1" applyBorder="1" applyAlignment="1">
      <alignment horizontal="center"/>
    </xf>
    <xf numFmtId="164" fontId="6" fillId="0" borderId="10" xfId="0" applyFont="1" applyBorder="1" applyAlignment="1">
      <alignment horizontal="center" vertical="center"/>
    </xf>
    <xf numFmtId="164" fontId="8" fillId="0" borderId="10" xfId="0" applyFont="1" applyBorder="1" applyAlignment="1">
      <alignment horizontal="center" wrapText="1"/>
    </xf>
    <xf numFmtId="165" fontId="8" fillId="0" borderId="6" xfId="15" applyNumberFormat="1" applyFont="1" applyFill="1" applyBorder="1" applyAlignment="1" applyProtection="1">
      <alignment horizontal="right"/>
      <protection/>
    </xf>
    <xf numFmtId="165" fontId="6" fillId="0" borderId="6" xfId="15" applyNumberFormat="1" applyFont="1" applyFill="1" applyBorder="1" applyAlignment="1" applyProtection="1">
      <alignment horizontal="right"/>
      <protection/>
    </xf>
    <xf numFmtId="164" fontId="8" fillId="0" borderId="10" xfId="0" applyFont="1" applyBorder="1" applyAlignment="1">
      <alignment vertical="center" wrapText="1"/>
    </xf>
    <xf numFmtId="164" fontId="6" fillId="0" borderId="10" xfId="0" applyFont="1" applyBorder="1" applyAlignment="1">
      <alignment horizontal="center"/>
    </xf>
    <xf numFmtId="164" fontId="8" fillId="0" borderId="10" xfId="0" applyFont="1" applyBorder="1" applyAlignment="1">
      <alignment wrapText="1"/>
    </xf>
    <xf numFmtId="164" fontId="6" fillId="2" borderId="9" xfId="0" applyFont="1" applyFill="1" applyBorder="1" applyAlignment="1">
      <alignment horizontal="center"/>
    </xf>
    <xf numFmtId="164" fontId="6" fillId="2" borderId="9" xfId="0" applyFont="1" applyFill="1" applyBorder="1" applyAlignment="1">
      <alignment horizontal="center" vertical="center"/>
    </xf>
    <xf numFmtId="164" fontId="6" fillId="2" borderId="9" xfId="0" applyFont="1" applyFill="1" applyBorder="1" applyAlignment="1">
      <alignment wrapText="1"/>
    </xf>
    <xf numFmtId="164" fontId="6" fillId="2" borderId="11" xfId="0" applyFont="1" applyFill="1" applyBorder="1" applyAlignment="1">
      <alignment horizontal="justify" vertical="center"/>
    </xf>
    <xf numFmtId="165" fontId="6" fillId="2" borderId="8" xfId="15" applyNumberFormat="1" applyFont="1" applyFill="1" applyBorder="1" applyAlignment="1" applyProtection="1">
      <alignment horizontal="right"/>
      <protection/>
    </xf>
    <xf numFmtId="165" fontId="6" fillId="2" borderId="12" xfId="15" applyNumberFormat="1" applyFont="1" applyFill="1" applyBorder="1" applyAlignment="1" applyProtection="1">
      <alignment horizontal="right"/>
      <protection/>
    </xf>
    <xf numFmtId="165" fontId="6" fillId="2" borderId="12" xfId="15" applyNumberFormat="1" applyFont="1" applyFill="1" applyBorder="1" applyAlignment="1" applyProtection="1">
      <alignment/>
      <protection/>
    </xf>
    <xf numFmtId="164" fontId="6" fillId="0" borderId="13" xfId="0" applyFont="1" applyBorder="1" applyAlignment="1">
      <alignment wrapText="1"/>
    </xf>
    <xf numFmtId="165" fontId="6" fillId="0" borderId="14" xfId="15" applyNumberFormat="1" applyFont="1" applyFill="1" applyBorder="1" applyAlignment="1" applyProtection="1">
      <alignment horizontal="right"/>
      <protection/>
    </xf>
    <xf numFmtId="164" fontId="8" fillId="0" borderId="13" xfId="0" applyFont="1" applyBorder="1" applyAlignment="1">
      <alignment/>
    </xf>
    <xf numFmtId="165" fontId="8" fillId="0" borderId="14" xfId="15" applyNumberFormat="1" applyFont="1" applyFill="1" applyBorder="1" applyAlignment="1" applyProtection="1">
      <alignment horizontal="right"/>
      <protection/>
    </xf>
    <xf numFmtId="164" fontId="6" fillId="0" borderId="13" xfId="0" applyFont="1" applyBorder="1" applyAlignment="1">
      <alignment/>
    </xf>
    <xf numFmtId="164" fontId="8" fillId="0" borderId="8" xfId="0" applyFont="1" applyBorder="1" applyAlignment="1">
      <alignment horizontal="center" vertical="center"/>
    </xf>
    <xf numFmtId="164" fontId="8" fillId="0" borderId="8" xfId="0" applyFont="1" applyBorder="1" applyAlignment="1">
      <alignment horizontal="left" vertical="center" wrapText="1"/>
    </xf>
    <xf numFmtId="164" fontId="6" fillId="0" borderId="8" xfId="0" applyFont="1" applyBorder="1" applyAlignment="1">
      <alignment vertical="center" wrapText="1"/>
    </xf>
    <xf numFmtId="165" fontId="6" fillId="0" borderId="10" xfId="15" applyNumberFormat="1" applyFont="1" applyFill="1" applyBorder="1" applyAlignment="1" applyProtection="1">
      <alignment horizontal="right" vertical="center"/>
      <protection/>
    </xf>
    <xf numFmtId="165" fontId="6" fillId="0" borderId="10" xfId="15" applyNumberFormat="1" applyFont="1" applyFill="1" applyBorder="1" applyAlignment="1" applyProtection="1">
      <alignment vertical="center"/>
      <protection/>
    </xf>
    <xf numFmtId="164" fontId="8" fillId="0" borderId="8" xfId="0" applyFont="1" applyBorder="1" applyAlignment="1">
      <alignment horizontal="center" vertical="center" wrapText="1"/>
    </xf>
    <xf numFmtId="164" fontId="10" fillId="0" borderId="10" xfId="0" applyFont="1" applyBorder="1" applyAlignment="1">
      <alignment horizontal="center" wrapText="1"/>
    </xf>
    <xf numFmtId="165" fontId="8" fillId="0" borderId="15" xfId="15" applyNumberFormat="1" applyFont="1" applyFill="1" applyBorder="1" applyAlignment="1" applyProtection="1">
      <alignment horizontal="right"/>
      <protection/>
    </xf>
    <xf numFmtId="165" fontId="8" fillId="4" borderId="10" xfId="15" applyNumberFormat="1" applyFont="1" applyFill="1" applyBorder="1" applyAlignment="1" applyProtection="1">
      <alignment/>
      <protection/>
    </xf>
    <xf numFmtId="164" fontId="8" fillId="0" borderId="16" xfId="0" applyFont="1" applyBorder="1" applyAlignment="1">
      <alignment/>
    </xf>
    <xf numFmtId="165" fontId="8" fillId="0" borderId="10" xfId="15" applyNumberFormat="1" applyFont="1" applyFill="1" applyBorder="1" applyAlignment="1" applyProtection="1">
      <alignment horizontal="right"/>
      <protection/>
    </xf>
    <xf numFmtId="165" fontId="8" fillId="0" borderId="17" xfId="15" applyNumberFormat="1" applyFont="1" applyFill="1" applyBorder="1" applyAlignment="1" applyProtection="1">
      <alignment horizontal="right"/>
      <protection/>
    </xf>
    <xf numFmtId="165" fontId="8" fillId="4" borderId="17" xfId="15" applyNumberFormat="1" applyFont="1" applyFill="1" applyBorder="1" applyAlignment="1" applyProtection="1">
      <alignment horizontal="right"/>
      <protection/>
    </xf>
    <xf numFmtId="164" fontId="8" fillId="2" borderId="1" xfId="0" applyFont="1" applyFill="1" applyBorder="1" applyAlignment="1">
      <alignment horizontal="center"/>
    </xf>
    <xf numFmtId="164" fontId="6" fillId="2" borderId="1" xfId="0" applyFont="1" applyFill="1" applyBorder="1" applyAlignment="1">
      <alignment horizontal="center" vertical="center"/>
    </xf>
    <xf numFmtId="164" fontId="8" fillId="2" borderId="1" xfId="0" applyFont="1" applyFill="1" applyBorder="1" applyAlignment="1">
      <alignment horizontal="center" wrapText="1"/>
    </xf>
    <xf numFmtId="164" fontId="6" fillId="2" borderId="3" xfId="0" applyFont="1" applyFill="1" applyBorder="1" applyAlignment="1">
      <alignment/>
    </xf>
    <xf numFmtId="165" fontId="6" fillId="2" borderId="1" xfId="15" applyNumberFormat="1" applyFont="1" applyFill="1" applyBorder="1" applyAlignment="1" applyProtection="1">
      <alignment horizontal="right"/>
      <protection/>
    </xf>
    <xf numFmtId="165" fontId="6" fillId="2" borderId="4" xfId="15" applyNumberFormat="1" applyFont="1" applyFill="1" applyBorder="1" applyAlignment="1" applyProtection="1">
      <alignment horizontal="right"/>
      <protection/>
    </xf>
    <xf numFmtId="164" fontId="8" fillId="0" borderId="0" xfId="0" applyFont="1" applyFill="1" applyBorder="1" applyAlignment="1">
      <alignment horizontal="center"/>
    </xf>
    <xf numFmtId="164" fontId="6" fillId="0" borderId="0" xfId="0" applyFont="1" applyFill="1" applyBorder="1" applyAlignment="1">
      <alignment horizontal="center" vertical="center"/>
    </xf>
    <xf numFmtId="164" fontId="8" fillId="0" borderId="0" xfId="0" applyFont="1" applyFill="1" applyBorder="1" applyAlignment="1">
      <alignment horizontal="center" wrapText="1"/>
    </xf>
    <xf numFmtId="164" fontId="6" fillId="0" borderId="0" xfId="0" applyFont="1" applyFill="1" applyBorder="1" applyAlignment="1">
      <alignment/>
    </xf>
    <xf numFmtId="165" fontId="6" fillId="0" borderId="0" xfId="15" applyNumberFormat="1" applyFont="1" applyFill="1" applyBorder="1" applyAlignment="1" applyProtection="1">
      <alignment/>
      <protection/>
    </xf>
    <xf numFmtId="164" fontId="6" fillId="0" borderId="0" xfId="0" applyFont="1" applyAlignment="1">
      <alignment/>
    </xf>
    <xf numFmtId="165" fontId="8" fillId="0" borderId="0" xfId="15" applyNumberFormat="1" applyFont="1" applyFill="1" applyBorder="1" applyAlignment="1" applyProtection="1">
      <alignment/>
      <protection/>
    </xf>
    <xf numFmtId="164" fontId="8" fillId="0" borderId="0" xfId="0" applyFont="1" applyBorder="1" applyAlignment="1">
      <alignment/>
    </xf>
    <xf numFmtId="164" fontId="11" fillId="0" borderId="0" xfId="0" applyFont="1" applyAlignment="1">
      <alignment/>
    </xf>
    <xf numFmtId="164" fontId="6" fillId="2" borderId="2" xfId="0" applyFont="1" applyFill="1" applyBorder="1" applyAlignment="1">
      <alignment horizontal="center" textRotation="90"/>
    </xf>
    <xf numFmtId="164" fontId="6" fillId="2" borderId="0" xfId="0" applyFont="1" applyFill="1" applyBorder="1" applyAlignment="1">
      <alignment horizontal="center" vertical="center" wrapText="1"/>
    </xf>
    <xf numFmtId="164" fontId="8" fillId="2" borderId="5" xfId="0" applyFont="1" applyFill="1" applyBorder="1" applyAlignment="1">
      <alignment horizontal="center"/>
    </xf>
    <xf numFmtId="164" fontId="6" fillId="2" borderId="5" xfId="0" applyFont="1" applyFill="1" applyBorder="1" applyAlignment="1">
      <alignment horizontal="center" vertical="center"/>
    </xf>
    <xf numFmtId="164" fontId="6" fillId="2" borderId="5" xfId="0" applyFont="1" applyFill="1" applyBorder="1" applyAlignment="1">
      <alignment/>
    </xf>
    <xf numFmtId="164" fontId="8" fillId="2" borderId="7" xfId="0" applyFont="1" applyFill="1" applyBorder="1" applyAlignment="1">
      <alignment horizontal="center"/>
    </xf>
    <xf numFmtId="164" fontId="6" fillId="2" borderId="7" xfId="0" applyFont="1" applyFill="1" applyBorder="1" applyAlignment="1">
      <alignment horizontal="center" vertical="center"/>
    </xf>
    <xf numFmtId="164" fontId="6" fillId="2" borderId="7" xfId="0" applyFont="1" applyFill="1" applyBorder="1" applyAlignment="1">
      <alignment/>
    </xf>
    <xf numFmtId="165" fontId="6" fillId="2" borderId="7" xfId="15" applyNumberFormat="1" applyFont="1" applyFill="1" applyBorder="1" applyAlignment="1" applyProtection="1">
      <alignment/>
      <protection/>
    </xf>
    <xf numFmtId="165" fontId="6" fillId="2" borderId="0" xfId="15" applyNumberFormat="1" applyFont="1" applyFill="1" applyBorder="1" applyAlignment="1" applyProtection="1">
      <alignment/>
      <protection/>
    </xf>
    <xf numFmtId="164" fontId="4" fillId="4" borderId="0" xfId="0" applyFont="1" applyFill="1" applyAlignment="1">
      <alignment/>
    </xf>
    <xf numFmtId="164" fontId="8" fillId="4" borderId="9" xfId="0" applyFont="1" applyFill="1" applyBorder="1" applyAlignment="1">
      <alignment horizontal="center"/>
    </xf>
    <xf numFmtId="164" fontId="6" fillId="4" borderId="9" xfId="0" applyFont="1" applyFill="1" applyBorder="1" applyAlignment="1">
      <alignment horizontal="center" vertical="center"/>
    </xf>
    <xf numFmtId="164" fontId="6" fillId="4" borderId="9" xfId="0" applyFont="1" applyFill="1" applyBorder="1" applyAlignment="1">
      <alignment/>
    </xf>
    <xf numFmtId="164" fontId="6" fillId="4" borderId="8" xfId="0" applyFont="1" applyFill="1" applyBorder="1" applyAlignment="1">
      <alignment wrapText="1"/>
    </xf>
    <xf numFmtId="165" fontId="6" fillId="4" borderId="0" xfId="15" applyNumberFormat="1" applyFont="1" applyFill="1" applyBorder="1" applyAlignment="1" applyProtection="1">
      <alignment/>
      <protection/>
    </xf>
    <xf numFmtId="164" fontId="8" fillId="4" borderId="9" xfId="0" applyFont="1" applyFill="1" applyBorder="1" applyAlignment="1">
      <alignment horizontal="center" vertical="center"/>
    </xf>
    <xf numFmtId="164" fontId="8" fillId="4" borderId="6" xfId="0" applyFont="1" applyFill="1" applyBorder="1" applyAlignment="1">
      <alignment/>
    </xf>
    <xf numFmtId="165" fontId="6" fillId="4" borderId="18" xfId="15" applyNumberFormat="1" applyFont="1" applyFill="1" applyBorder="1" applyAlignment="1" applyProtection="1">
      <alignment/>
      <protection/>
    </xf>
    <xf numFmtId="165" fontId="8" fillId="4" borderId="9" xfId="15" applyNumberFormat="1" applyFont="1" applyFill="1" applyBorder="1" applyAlignment="1" applyProtection="1">
      <alignment/>
      <protection/>
    </xf>
    <xf numFmtId="164" fontId="8" fillId="2" borderId="9" xfId="0" applyFont="1" applyFill="1" applyBorder="1" applyAlignment="1">
      <alignment horizontal="center"/>
    </xf>
    <xf numFmtId="164" fontId="6" fillId="2" borderId="9" xfId="0" applyFont="1" applyFill="1" applyBorder="1" applyAlignment="1">
      <alignment/>
    </xf>
    <xf numFmtId="164" fontId="6" fillId="2" borderId="13" xfId="0" applyFont="1" applyFill="1" applyBorder="1" applyAlignment="1">
      <alignment horizontal="justify" vertical="center"/>
    </xf>
    <xf numFmtId="167" fontId="6" fillId="0" borderId="8" xfId="0" applyNumberFormat="1" applyFont="1" applyBorder="1" applyAlignment="1">
      <alignment horizontal="center"/>
    </xf>
    <xf numFmtId="167" fontId="6" fillId="0" borderId="0" xfId="0" applyNumberFormat="1" applyFont="1" applyBorder="1" applyAlignment="1">
      <alignment horizontal="center"/>
    </xf>
    <xf numFmtId="164" fontId="6" fillId="0" borderId="10" xfId="0" applyFont="1" applyBorder="1" applyAlignment="1">
      <alignment/>
    </xf>
    <xf numFmtId="164" fontId="6" fillId="0" borderId="10" xfId="0" applyFont="1" applyBorder="1" applyAlignment="1">
      <alignment wrapText="1"/>
    </xf>
    <xf numFmtId="167" fontId="8" fillId="0" borderId="19" xfId="0" applyNumberFormat="1" applyFont="1" applyBorder="1" applyAlignment="1">
      <alignment horizontal="center"/>
    </xf>
    <xf numFmtId="167" fontId="8" fillId="0" borderId="10" xfId="0" applyNumberFormat="1" applyFont="1" applyBorder="1" applyAlignment="1">
      <alignment horizontal="center"/>
    </xf>
    <xf numFmtId="167" fontId="8" fillId="0" borderId="8" xfId="0" applyNumberFormat="1" applyFont="1" applyBorder="1" applyAlignment="1">
      <alignment horizontal="center"/>
    </xf>
    <xf numFmtId="167" fontId="8" fillId="4" borderId="8" xfId="0" applyNumberFormat="1" applyFont="1" applyFill="1" applyBorder="1" applyAlignment="1">
      <alignment horizontal="center"/>
    </xf>
    <xf numFmtId="167" fontId="8" fillId="4" borderId="0" xfId="0" applyNumberFormat="1" applyFont="1" applyFill="1" applyBorder="1" applyAlignment="1">
      <alignment horizontal="center"/>
    </xf>
    <xf numFmtId="167" fontId="8" fillId="0" borderId="9" xfId="0" applyNumberFormat="1" applyFont="1" applyBorder="1" applyAlignment="1">
      <alignment horizontal="center"/>
    </xf>
    <xf numFmtId="167" fontId="8" fillId="4" borderId="9" xfId="0" applyNumberFormat="1" applyFont="1" applyFill="1" applyBorder="1" applyAlignment="1">
      <alignment horizontal="right"/>
    </xf>
    <xf numFmtId="167" fontId="8" fillId="4" borderId="0" xfId="0" applyNumberFormat="1" applyFont="1" applyFill="1" applyBorder="1" applyAlignment="1">
      <alignment horizontal="right"/>
    </xf>
    <xf numFmtId="164" fontId="6" fillId="4" borderId="8" xfId="0" applyFont="1" applyFill="1" applyBorder="1" applyAlignment="1">
      <alignment vertical="center" wrapText="1"/>
    </xf>
    <xf numFmtId="167" fontId="8" fillId="4" borderId="9" xfId="0" applyNumberFormat="1" applyFont="1" applyFill="1" applyBorder="1" applyAlignment="1">
      <alignment horizontal="center"/>
    </xf>
    <xf numFmtId="165" fontId="6" fillId="4" borderId="9" xfId="15" applyNumberFormat="1" applyFont="1" applyFill="1" applyBorder="1" applyAlignment="1" applyProtection="1">
      <alignment horizontal="right"/>
      <protection/>
    </xf>
    <xf numFmtId="165" fontId="6" fillId="4" borderId="0" xfId="15" applyNumberFormat="1" applyFont="1" applyFill="1" applyBorder="1" applyAlignment="1" applyProtection="1">
      <alignment horizontal="right"/>
      <protection/>
    </xf>
    <xf numFmtId="165" fontId="8" fillId="0" borderId="8" xfId="15" applyNumberFormat="1" applyFont="1" applyFill="1" applyBorder="1" applyAlignment="1" applyProtection="1">
      <alignment vertical="center"/>
      <protection/>
    </xf>
    <xf numFmtId="165" fontId="8" fillId="4" borderId="8" xfId="15" applyNumberFormat="1" applyFont="1" applyFill="1" applyBorder="1" applyAlignment="1" applyProtection="1">
      <alignment vertical="center"/>
      <protection/>
    </xf>
    <xf numFmtId="165" fontId="8" fillId="4" borderId="0" xfId="15" applyNumberFormat="1" applyFont="1" applyFill="1" applyBorder="1" applyAlignment="1" applyProtection="1">
      <alignment vertical="center"/>
      <protection/>
    </xf>
    <xf numFmtId="167" fontId="8" fillId="0" borderId="8" xfId="15" applyNumberFormat="1" applyFont="1" applyFill="1" applyBorder="1" applyAlignment="1" applyProtection="1">
      <alignment/>
      <protection/>
    </xf>
    <xf numFmtId="165" fontId="8" fillId="4" borderId="0" xfId="15" applyNumberFormat="1" applyFont="1" applyFill="1" applyBorder="1" applyAlignment="1" applyProtection="1">
      <alignment/>
      <protection/>
    </xf>
    <xf numFmtId="164" fontId="8" fillId="0" borderId="0" xfId="0" applyFont="1" applyAlignment="1">
      <alignment/>
    </xf>
    <xf numFmtId="167" fontId="8" fillId="0" borderId="10" xfId="15" applyNumberFormat="1" applyFont="1" applyFill="1" applyBorder="1" applyAlignment="1" applyProtection="1">
      <alignment vertical="center"/>
      <protection/>
    </xf>
    <xf numFmtId="165" fontId="8" fillId="0" borderId="10" xfId="15" applyNumberFormat="1" applyFont="1" applyFill="1" applyBorder="1" applyAlignment="1" applyProtection="1">
      <alignment vertical="center"/>
      <protection/>
    </xf>
    <xf numFmtId="165" fontId="8" fillId="4" borderId="10" xfId="15" applyNumberFormat="1" applyFont="1" applyFill="1" applyBorder="1" applyAlignment="1" applyProtection="1">
      <alignment vertical="center"/>
      <protection/>
    </xf>
    <xf numFmtId="167" fontId="8" fillId="4" borderId="8" xfId="15" applyNumberFormat="1" applyFont="1" applyFill="1" applyBorder="1" applyAlignment="1" applyProtection="1">
      <alignment/>
      <protection/>
    </xf>
    <xf numFmtId="167" fontId="8" fillId="4" borderId="0" xfId="15" applyNumberFormat="1" applyFont="1" applyFill="1" applyBorder="1" applyAlignment="1" applyProtection="1">
      <alignment/>
      <protection/>
    </xf>
    <xf numFmtId="167" fontId="8" fillId="0" borderId="9" xfId="0" applyNumberFormat="1" applyFont="1" applyBorder="1" applyAlignment="1">
      <alignment/>
    </xf>
    <xf numFmtId="165" fontId="8" fillId="0" borderId="9" xfId="15" applyNumberFormat="1" applyFont="1" applyFill="1" applyBorder="1" applyAlignment="1" applyProtection="1">
      <alignment/>
      <protection/>
    </xf>
    <xf numFmtId="167" fontId="8" fillId="0" borderId="8" xfId="15" applyNumberFormat="1" applyFont="1" applyFill="1" applyBorder="1" applyAlignment="1" applyProtection="1">
      <alignment vertical="center"/>
      <protection/>
    </xf>
    <xf numFmtId="167" fontId="8" fillId="4" borderId="8" xfId="15" applyNumberFormat="1" applyFont="1" applyFill="1" applyBorder="1" applyAlignment="1" applyProtection="1">
      <alignment vertical="center"/>
      <protection/>
    </xf>
    <xf numFmtId="167" fontId="8" fillId="4" borderId="0" xfId="15" applyNumberFormat="1" applyFont="1" applyFill="1" applyBorder="1" applyAlignment="1" applyProtection="1">
      <alignment vertical="center"/>
      <protection/>
    </xf>
    <xf numFmtId="164" fontId="6" fillId="0" borderId="10" xfId="0" applyFont="1" applyBorder="1" applyAlignment="1">
      <alignment vertical="center" wrapText="1"/>
    </xf>
    <xf numFmtId="167" fontId="8" fillId="4" borderId="10" xfId="15" applyNumberFormat="1" applyFont="1" applyFill="1" applyBorder="1" applyAlignment="1" applyProtection="1">
      <alignment vertical="center"/>
      <protection/>
    </xf>
    <xf numFmtId="167" fontId="8" fillId="0" borderId="8" xfId="0" applyNumberFormat="1" applyFont="1" applyBorder="1" applyAlignment="1">
      <alignment vertical="center"/>
    </xf>
    <xf numFmtId="164" fontId="6" fillId="0" borderId="8" xfId="0" applyFont="1" applyBorder="1" applyAlignment="1">
      <alignment vertical="center"/>
    </xf>
    <xf numFmtId="167" fontId="8" fillId="0" borderId="9" xfId="0" applyNumberFormat="1" applyFont="1" applyBorder="1" applyAlignment="1">
      <alignment vertical="center"/>
    </xf>
    <xf numFmtId="165" fontId="8" fillId="0" borderId="9" xfId="15" applyNumberFormat="1" applyFont="1" applyFill="1" applyBorder="1" applyAlignment="1" applyProtection="1">
      <alignment vertical="center"/>
      <protection/>
    </xf>
    <xf numFmtId="167" fontId="8" fillId="0" borderId="8" xfId="0" applyNumberFormat="1" applyFont="1" applyBorder="1" applyAlignment="1">
      <alignment/>
    </xf>
    <xf numFmtId="167" fontId="6" fillId="4" borderId="8" xfId="15" applyNumberFormat="1" applyFont="1" applyFill="1" applyBorder="1" applyAlignment="1" applyProtection="1">
      <alignment/>
      <protection/>
    </xf>
    <xf numFmtId="167" fontId="6" fillId="4" borderId="0" xfId="15" applyNumberFormat="1" applyFont="1" applyFill="1" applyBorder="1" applyAlignment="1" applyProtection="1">
      <alignment/>
      <protection/>
    </xf>
    <xf numFmtId="164" fontId="6" fillId="0" borderId="9" xfId="0" applyFont="1" applyBorder="1" applyAlignment="1">
      <alignment horizontal="center"/>
    </xf>
    <xf numFmtId="164" fontId="4" fillId="0" borderId="0" xfId="0" applyFont="1" applyAlignment="1">
      <alignment vertical="center"/>
    </xf>
    <xf numFmtId="164" fontId="6" fillId="4" borderId="10" xfId="0" applyFont="1" applyFill="1" applyBorder="1" applyAlignment="1">
      <alignment vertical="center" wrapText="1"/>
    </xf>
    <xf numFmtId="167" fontId="8" fillId="0" borderId="10" xfId="0" applyNumberFormat="1" applyFont="1" applyBorder="1" applyAlignment="1">
      <alignment vertical="center"/>
    </xf>
    <xf numFmtId="164" fontId="6" fillId="0" borderId="20" xfId="0" applyFont="1" applyBorder="1" applyAlignment="1">
      <alignment horizontal="center" vertical="center"/>
    </xf>
    <xf numFmtId="164" fontId="6" fillId="4" borderId="20" xfId="0" applyFont="1" applyFill="1" applyBorder="1" applyAlignment="1">
      <alignment vertical="center" wrapText="1"/>
    </xf>
    <xf numFmtId="167" fontId="8" fillId="0" borderId="20" xfId="0" applyNumberFormat="1" applyFont="1" applyBorder="1" applyAlignment="1">
      <alignment vertical="center"/>
    </xf>
    <xf numFmtId="167" fontId="8" fillId="0" borderId="20" xfId="15" applyNumberFormat="1" applyFont="1" applyFill="1" applyBorder="1" applyAlignment="1" applyProtection="1">
      <alignment vertical="center"/>
      <protection/>
    </xf>
    <xf numFmtId="165" fontId="8" fillId="0" borderId="20" xfId="15" applyNumberFormat="1" applyFont="1" applyFill="1" applyBorder="1" applyAlignment="1" applyProtection="1">
      <alignment vertical="center"/>
      <protection/>
    </xf>
    <xf numFmtId="167" fontId="8" fillId="4" borderId="20" xfId="15" applyNumberFormat="1" applyFont="1" applyFill="1" applyBorder="1" applyAlignment="1" applyProtection="1">
      <alignment vertical="center"/>
      <protection/>
    </xf>
    <xf numFmtId="164" fontId="6" fillId="0" borderId="0" xfId="0" applyFont="1" applyBorder="1" applyAlignment="1">
      <alignment horizontal="center" vertical="center"/>
    </xf>
    <xf numFmtId="164" fontId="6" fillId="4" borderId="0" xfId="0" applyFont="1" applyFill="1" applyBorder="1" applyAlignment="1">
      <alignment vertical="center" wrapText="1"/>
    </xf>
    <xf numFmtId="167" fontId="8" fillId="0" borderId="0" xfId="0" applyNumberFormat="1" applyFont="1" applyBorder="1" applyAlignment="1">
      <alignment vertical="center"/>
    </xf>
    <xf numFmtId="167" fontId="8" fillId="0" borderId="0" xfId="15" applyNumberFormat="1" applyFont="1" applyFill="1" applyBorder="1" applyAlignment="1" applyProtection="1">
      <alignment vertical="center"/>
      <protection/>
    </xf>
    <xf numFmtId="165" fontId="8" fillId="0" borderId="0" xfId="15" applyNumberFormat="1" applyFont="1" applyFill="1" applyBorder="1" applyAlignment="1" applyProtection="1">
      <alignment vertical="center"/>
      <protection/>
    </xf>
    <xf numFmtId="164" fontId="6" fillId="0" borderId="21" xfId="0" applyFont="1" applyBorder="1" applyAlignment="1">
      <alignment horizontal="left"/>
    </xf>
    <xf numFmtId="165" fontId="8" fillId="0" borderId="21" xfId="15" applyNumberFormat="1" applyFont="1" applyFill="1" applyBorder="1" applyAlignment="1" applyProtection="1">
      <alignment/>
      <protection/>
    </xf>
    <xf numFmtId="164" fontId="8" fillId="0" borderId="21" xfId="0" applyFont="1" applyBorder="1" applyAlignment="1">
      <alignment/>
    </xf>
    <xf numFmtId="164" fontId="11" fillId="0" borderId="21" xfId="0" applyFont="1" applyBorder="1" applyAlignment="1">
      <alignment/>
    </xf>
    <xf numFmtId="164" fontId="11" fillId="0" borderId="0" xfId="0" applyFont="1" applyBorder="1" applyAlignment="1">
      <alignment/>
    </xf>
    <xf numFmtId="167" fontId="8" fillId="0" borderId="9" xfId="15" applyNumberFormat="1" applyFont="1" applyFill="1" applyBorder="1" applyAlignment="1" applyProtection="1">
      <alignment vertical="center"/>
      <protection/>
    </xf>
    <xf numFmtId="167" fontId="8" fillId="4" borderId="9" xfId="15" applyNumberFormat="1" applyFont="1" applyFill="1" applyBorder="1" applyAlignment="1" applyProtection="1">
      <alignment vertical="center"/>
      <protection/>
    </xf>
    <xf numFmtId="167" fontId="8" fillId="2" borderId="8" xfId="15" applyNumberFormat="1" applyFont="1" applyFill="1" applyBorder="1" applyAlignment="1" applyProtection="1">
      <alignment/>
      <protection/>
    </xf>
    <xf numFmtId="167" fontId="8" fillId="2" borderId="8" xfId="15" applyNumberFormat="1" applyFont="1" applyFill="1" applyBorder="1" applyAlignment="1" applyProtection="1">
      <alignment horizontal="center"/>
      <protection/>
    </xf>
    <xf numFmtId="167" fontId="8" fillId="2" borderId="0" xfId="15" applyNumberFormat="1" applyFont="1" applyFill="1" applyBorder="1" applyAlignment="1" applyProtection="1">
      <alignment horizontal="center"/>
      <protection/>
    </xf>
    <xf numFmtId="164" fontId="6" fillId="0" borderId="6" xfId="0" applyFont="1" applyBorder="1" applyAlignment="1">
      <alignment horizontal="center"/>
    </xf>
    <xf numFmtId="164" fontId="6" fillId="0" borderId="6" xfId="0" applyFont="1" applyBorder="1" applyAlignment="1">
      <alignment wrapText="1"/>
    </xf>
    <xf numFmtId="167" fontId="8" fillId="0" borderId="6" xfId="0" applyNumberFormat="1" applyFont="1" applyBorder="1" applyAlignment="1">
      <alignment/>
    </xf>
    <xf numFmtId="167" fontId="8" fillId="0" borderId="10" xfId="15" applyNumberFormat="1" applyFont="1" applyFill="1" applyBorder="1" applyAlignment="1" applyProtection="1">
      <alignment/>
      <protection/>
    </xf>
    <xf numFmtId="165" fontId="8" fillId="0" borderId="6" xfId="15" applyNumberFormat="1" applyFont="1" applyFill="1" applyBorder="1" applyAlignment="1" applyProtection="1">
      <alignment/>
      <protection/>
    </xf>
    <xf numFmtId="167" fontId="8" fillId="4" borderId="10" xfId="15" applyNumberFormat="1" applyFont="1" applyFill="1" applyBorder="1" applyAlignment="1" applyProtection="1">
      <alignment/>
      <protection/>
    </xf>
    <xf numFmtId="164" fontId="6" fillId="0" borderId="20" xfId="0" applyFont="1" applyBorder="1" applyAlignment="1">
      <alignment horizontal="center"/>
    </xf>
    <xf numFmtId="164" fontId="6" fillId="0" borderId="20" xfId="0" applyFont="1" applyBorder="1" applyAlignment="1">
      <alignment wrapText="1"/>
    </xf>
    <xf numFmtId="167" fontId="8" fillId="0" borderId="20" xfId="0" applyNumberFormat="1" applyFont="1" applyBorder="1" applyAlignment="1">
      <alignment/>
    </xf>
    <xf numFmtId="167" fontId="8" fillId="0" borderId="20" xfId="15" applyNumberFormat="1" applyFont="1" applyFill="1" applyBorder="1" applyAlignment="1" applyProtection="1">
      <alignment/>
      <protection/>
    </xf>
    <xf numFmtId="165" fontId="8" fillId="0" borderId="20" xfId="15" applyNumberFormat="1" applyFont="1" applyFill="1" applyBorder="1" applyAlignment="1" applyProtection="1">
      <alignment/>
      <protection/>
    </xf>
    <xf numFmtId="167" fontId="8" fillId="4" borderId="20" xfId="15" applyNumberFormat="1" applyFont="1" applyFill="1" applyBorder="1" applyAlignment="1" applyProtection="1">
      <alignment/>
      <protection/>
    </xf>
    <xf numFmtId="164" fontId="6" fillId="0" borderId="0" xfId="0" applyFont="1" applyBorder="1" applyAlignment="1">
      <alignment horizontal="center"/>
    </xf>
    <xf numFmtId="164" fontId="6" fillId="0" borderId="0" xfId="0" applyFont="1" applyBorder="1" applyAlignment="1">
      <alignment wrapText="1"/>
    </xf>
    <xf numFmtId="167" fontId="8" fillId="0" borderId="0" xfId="0" applyNumberFormat="1" applyFont="1" applyBorder="1" applyAlignment="1">
      <alignment/>
    </xf>
    <xf numFmtId="167" fontId="8" fillId="0" borderId="0" xfId="15" applyNumberFormat="1" applyFont="1" applyFill="1" applyBorder="1" applyAlignment="1" applyProtection="1">
      <alignment/>
      <protection/>
    </xf>
    <xf numFmtId="164" fontId="12" fillId="0" borderId="0" xfId="0" applyFont="1" applyBorder="1" applyAlignment="1">
      <alignment horizontal="center" vertical="center"/>
    </xf>
    <xf numFmtId="164" fontId="12" fillId="0" borderId="0" xfId="0" applyFont="1" applyBorder="1" applyAlignment="1">
      <alignment horizontal="center"/>
    </xf>
    <xf numFmtId="164" fontId="9" fillId="0" borderId="0" xfId="0" applyFont="1" applyBorder="1" applyAlignment="1">
      <alignment wrapText="1"/>
    </xf>
    <xf numFmtId="167" fontId="10" fillId="0" borderId="0" xfId="0" applyNumberFormat="1" applyFont="1" applyBorder="1" applyAlignment="1">
      <alignment/>
    </xf>
    <xf numFmtId="167" fontId="10" fillId="0" borderId="0" xfId="15" applyNumberFormat="1" applyFont="1" applyFill="1" applyBorder="1" applyAlignment="1" applyProtection="1">
      <alignment/>
      <protection/>
    </xf>
    <xf numFmtId="165" fontId="10" fillId="0" borderId="0" xfId="15" applyNumberFormat="1" applyFont="1" applyFill="1" applyBorder="1" applyAlignment="1" applyProtection="1">
      <alignment/>
      <protection/>
    </xf>
    <xf numFmtId="167" fontId="10" fillId="4" borderId="0" xfId="15" applyNumberFormat="1" applyFont="1" applyFill="1" applyBorder="1" applyAlignment="1" applyProtection="1">
      <alignment/>
      <protection/>
    </xf>
    <xf numFmtId="167" fontId="0" fillId="0" borderId="0" xfId="0" applyNumberFormat="1" applyAlignment="1">
      <alignment/>
    </xf>
    <xf numFmtId="164" fontId="13" fillId="0" borderId="0" xfId="0" applyFont="1" applyAlignment="1">
      <alignment/>
    </xf>
    <xf numFmtId="164" fontId="14" fillId="0" borderId="0" xfId="0" applyFont="1" applyAlignment="1">
      <alignment/>
    </xf>
    <xf numFmtId="167" fontId="5" fillId="0" borderId="0" xfId="0" applyNumberFormat="1" applyFont="1" applyAlignment="1">
      <alignment/>
    </xf>
    <xf numFmtId="164" fontId="13" fillId="0" borderId="0" xfId="0" applyFont="1" applyBorder="1" applyAlignment="1">
      <alignment horizontal="left"/>
    </xf>
    <xf numFmtId="164" fontId="13" fillId="0" borderId="0" xfId="0" applyFont="1" applyBorder="1" applyAlignment="1">
      <alignment/>
    </xf>
    <xf numFmtId="164" fontId="3" fillId="0" borderId="0" xfId="0" applyFont="1" applyBorder="1" applyAlignment="1">
      <alignment horizontal="left"/>
    </xf>
    <xf numFmtId="164" fontId="3" fillId="0" borderId="0" xfId="0" applyFont="1" applyBorder="1" applyAlignment="1">
      <alignment/>
    </xf>
    <xf numFmtId="164" fontId="9" fillId="0" borderId="0" xfId="0" applyFont="1" applyBorder="1" applyAlignment="1">
      <alignment/>
    </xf>
    <xf numFmtId="167" fontId="4" fillId="0" borderId="0" xfId="0" applyNumberFormat="1" applyFont="1" applyAlignment="1">
      <alignment/>
    </xf>
    <xf numFmtId="164" fontId="6" fillId="0" borderId="0" xfId="0" applyFont="1" applyAlignment="1">
      <alignment horizontal="right"/>
    </xf>
    <xf numFmtId="164" fontId="13" fillId="2" borderId="1" xfId="0" applyFont="1" applyFill="1" applyBorder="1" applyAlignment="1">
      <alignment horizontal="center" textRotation="90"/>
    </xf>
    <xf numFmtId="164" fontId="13" fillId="2" borderId="2" xfId="0" applyFont="1" applyFill="1" applyBorder="1" applyAlignment="1">
      <alignment horizontal="center" textRotation="90"/>
    </xf>
    <xf numFmtId="164" fontId="13" fillId="2" borderId="2" xfId="0" applyFont="1" applyFill="1" applyBorder="1" applyAlignment="1">
      <alignment horizontal="center" vertical="center"/>
    </xf>
    <xf numFmtId="164" fontId="13" fillId="2" borderId="1" xfId="0" applyFont="1" applyFill="1" applyBorder="1" applyAlignment="1">
      <alignment horizontal="center" vertical="center" wrapText="1"/>
    </xf>
    <xf numFmtId="167" fontId="13" fillId="2" borderId="1" xfId="0" applyNumberFormat="1" applyFont="1" applyFill="1" applyBorder="1" applyAlignment="1">
      <alignment horizontal="center" vertical="center" wrapText="1"/>
    </xf>
    <xf numFmtId="164" fontId="3" fillId="3" borderId="3" xfId="0" applyFont="1" applyFill="1" applyBorder="1" applyAlignment="1">
      <alignment horizontal="center" vertical="center"/>
    </xf>
    <xf numFmtId="164" fontId="3" fillId="2" borderId="2" xfId="0" applyFont="1" applyFill="1" applyBorder="1" applyAlignment="1">
      <alignment horizontal="center" vertical="center" wrapText="1"/>
    </xf>
    <xf numFmtId="164" fontId="13" fillId="2" borderId="5" xfId="0" applyFont="1" applyFill="1" applyBorder="1" applyAlignment="1">
      <alignment horizontal="center" textRotation="90"/>
    </xf>
    <xf numFmtId="164" fontId="13" fillId="2" borderId="5" xfId="0" applyFont="1" applyFill="1" applyBorder="1" applyAlignment="1">
      <alignment/>
    </xf>
    <xf numFmtId="164" fontId="3" fillId="3" borderId="1" xfId="0" applyFont="1" applyFill="1" applyBorder="1" applyAlignment="1">
      <alignment horizontal="center"/>
    </xf>
    <xf numFmtId="164" fontId="15" fillId="2" borderId="7" xfId="0" applyFont="1" applyFill="1" applyBorder="1" applyAlignment="1">
      <alignment horizontal="center"/>
    </xf>
    <xf numFmtId="164" fontId="13" fillId="2" borderId="7" xfId="0" applyFont="1" applyFill="1" applyBorder="1" applyAlignment="1">
      <alignment horizontal="center" vertical="center"/>
    </xf>
    <xf numFmtId="164" fontId="13" fillId="2" borderId="7" xfId="0" applyFont="1" applyFill="1" applyBorder="1" applyAlignment="1">
      <alignment/>
    </xf>
    <xf numFmtId="164" fontId="13" fillId="2" borderId="7" xfId="0" applyFont="1" applyFill="1" applyBorder="1" applyAlignment="1">
      <alignment/>
    </xf>
    <xf numFmtId="165" fontId="13" fillId="2" borderId="7" xfId="15" applyNumberFormat="1" applyFont="1" applyFill="1" applyBorder="1" applyAlignment="1" applyProtection="1">
      <alignment horizontal="right"/>
      <protection/>
    </xf>
    <xf numFmtId="165" fontId="13" fillId="2" borderId="22" xfId="15" applyNumberFormat="1" applyFont="1" applyFill="1" applyBorder="1" applyAlignment="1" applyProtection="1">
      <alignment horizontal="right"/>
      <protection/>
    </xf>
    <xf numFmtId="167" fontId="13" fillId="2" borderId="22" xfId="15" applyNumberFormat="1" applyFont="1" applyFill="1" applyBorder="1" applyAlignment="1" applyProtection="1">
      <alignment horizontal="right"/>
      <protection/>
    </xf>
    <xf numFmtId="164" fontId="15" fillId="0" borderId="8" xfId="0" applyFont="1" applyBorder="1" applyAlignment="1">
      <alignment horizontal="center"/>
    </xf>
    <xf numFmtId="164" fontId="15" fillId="0" borderId="8" xfId="0" applyFont="1" applyBorder="1" applyAlignment="1">
      <alignment horizontal="center" vertical="center"/>
    </xf>
    <xf numFmtId="164" fontId="13" fillId="0" borderId="8" xfId="0" applyFont="1" applyBorder="1" applyAlignment="1">
      <alignment/>
    </xf>
    <xf numFmtId="164" fontId="13" fillId="0" borderId="8" xfId="0" applyFont="1" applyBorder="1" applyAlignment="1">
      <alignment/>
    </xf>
    <xf numFmtId="167" fontId="13" fillId="0" borderId="8" xfId="0" applyNumberFormat="1" applyFont="1" applyBorder="1" applyAlignment="1">
      <alignment/>
    </xf>
    <xf numFmtId="167" fontId="13" fillId="0" borderId="8" xfId="0" applyNumberFormat="1" applyFont="1" applyBorder="1" applyAlignment="1">
      <alignment horizontal="right"/>
    </xf>
    <xf numFmtId="167" fontId="13" fillId="0" borderId="13" xfId="0" applyNumberFormat="1" applyFont="1" applyBorder="1" applyAlignment="1">
      <alignment horizontal="right"/>
    </xf>
    <xf numFmtId="167" fontId="15" fillId="0" borderId="8" xfId="0" applyNumberFormat="1" applyFont="1" applyBorder="1" applyAlignment="1">
      <alignment/>
    </xf>
    <xf numFmtId="164" fontId="15" fillId="0" borderId="10" xfId="0" applyFont="1" applyBorder="1" applyAlignment="1">
      <alignment horizontal="center" vertical="center"/>
    </xf>
    <xf numFmtId="164" fontId="13" fillId="0" borderId="10" xfId="0" applyFont="1" applyBorder="1" applyAlignment="1">
      <alignment vertical="center"/>
    </xf>
    <xf numFmtId="164" fontId="13" fillId="0" borderId="10" xfId="0" applyFont="1" applyBorder="1" applyAlignment="1">
      <alignment vertical="center" wrapText="1"/>
    </xf>
    <xf numFmtId="167" fontId="15" fillId="0" borderId="19" xfId="0" applyNumberFormat="1" applyFont="1" applyBorder="1" applyAlignment="1">
      <alignment vertical="center"/>
    </xf>
    <xf numFmtId="167" fontId="15" fillId="0" borderId="10" xfId="0" applyNumberFormat="1" applyFont="1" applyBorder="1" applyAlignment="1">
      <alignment horizontal="right" vertical="center"/>
    </xf>
    <xf numFmtId="167" fontId="15" fillId="0" borderId="13" xfId="0" applyNumberFormat="1" applyFont="1" applyBorder="1" applyAlignment="1">
      <alignment horizontal="right" vertical="center"/>
    </xf>
    <xf numFmtId="167" fontId="13" fillId="0" borderId="13" xfId="0" applyNumberFormat="1" applyFont="1" applyBorder="1" applyAlignment="1">
      <alignment horizontal="right" vertical="center"/>
    </xf>
    <xf numFmtId="167" fontId="15" fillId="0" borderId="8" xfId="0" applyNumberFormat="1" applyFont="1" applyBorder="1" applyAlignment="1">
      <alignment vertical="center"/>
    </xf>
    <xf numFmtId="164" fontId="13" fillId="0" borderId="8" xfId="0" applyFont="1" applyBorder="1" applyAlignment="1">
      <alignment horizontal="center" vertical="center"/>
    </xf>
    <xf numFmtId="164" fontId="15" fillId="0" borderId="8" xfId="0" applyFont="1" applyBorder="1" applyAlignment="1">
      <alignment vertical="center" wrapText="1"/>
    </xf>
    <xf numFmtId="165" fontId="15" fillId="0" borderId="8" xfId="15" applyNumberFormat="1" applyFont="1" applyFill="1" applyBorder="1" applyAlignment="1" applyProtection="1">
      <alignment horizontal="right" vertical="center"/>
      <protection/>
    </xf>
    <xf numFmtId="167" fontId="15" fillId="0" borderId="8" xfId="15" applyNumberFormat="1" applyFont="1" applyFill="1" applyBorder="1" applyAlignment="1" applyProtection="1">
      <alignment horizontal="right" vertical="center"/>
      <protection/>
    </xf>
    <xf numFmtId="165" fontId="13" fillId="0" borderId="8" xfId="15" applyNumberFormat="1" applyFont="1" applyFill="1" applyBorder="1" applyAlignment="1" applyProtection="1">
      <alignment horizontal="right" vertical="center"/>
      <protection/>
    </xf>
    <xf numFmtId="165" fontId="15" fillId="0" borderId="8" xfId="15" applyNumberFormat="1" applyFont="1" applyFill="1" applyBorder="1" applyAlignment="1" applyProtection="1">
      <alignment vertical="center"/>
      <protection/>
    </xf>
    <xf numFmtId="165" fontId="15" fillId="4" borderId="13" xfId="15" applyNumberFormat="1" applyFont="1" applyFill="1" applyBorder="1" applyAlignment="1" applyProtection="1">
      <alignment horizontal="right" vertical="center"/>
      <protection/>
    </xf>
    <xf numFmtId="167" fontId="15" fillId="0" borderId="8" xfId="0" applyNumberFormat="1" applyFont="1" applyBorder="1" applyAlignment="1">
      <alignment vertical="center" wrapText="1"/>
    </xf>
    <xf numFmtId="167" fontId="15" fillId="0" borderId="6" xfId="0" applyNumberFormat="1" applyFont="1" applyBorder="1" applyAlignment="1">
      <alignment horizontal="right" vertical="center"/>
    </xf>
    <xf numFmtId="165" fontId="15" fillId="0" borderId="16" xfId="15" applyNumberFormat="1" applyFont="1" applyFill="1" applyBorder="1" applyAlignment="1" applyProtection="1">
      <alignment horizontal="right" vertical="center"/>
      <protection/>
    </xf>
    <xf numFmtId="167" fontId="15" fillId="0" borderId="10" xfId="0" applyNumberFormat="1" applyFont="1" applyBorder="1" applyAlignment="1">
      <alignment vertical="center"/>
    </xf>
    <xf numFmtId="167" fontId="15" fillId="0" borderId="8" xfId="0" applyNumberFormat="1" applyFont="1" applyBorder="1" applyAlignment="1">
      <alignment horizontal="right" vertical="center"/>
    </xf>
    <xf numFmtId="165" fontId="15" fillId="0" borderId="13" xfId="15" applyNumberFormat="1" applyFont="1" applyFill="1" applyBorder="1" applyAlignment="1" applyProtection="1">
      <alignment horizontal="right" vertical="center"/>
      <protection/>
    </xf>
    <xf numFmtId="167" fontId="15" fillId="0" borderId="8" xfId="0" applyNumberFormat="1" applyFont="1" applyFill="1" applyBorder="1" applyAlignment="1">
      <alignment vertical="center"/>
    </xf>
    <xf numFmtId="164" fontId="15" fillId="4" borderId="8" xfId="0" applyFont="1" applyFill="1" applyBorder="1" applyAlignment="1">
      <alignment horizontal="center" vertical="center"/>
    </xf>
    <xf numFmtId="164" fontId="13" fillId="4" borderId="8" xfId="0" applyFont="1" applyFill="1" applyBorder="1" applyAlignment="1">
      <alignment horizontal="center" vertical="center"/>
    </xf>
    <xf numFmtId="167" fontId="15" fillId="4" borderId="8" xfId="15" applyNumberFormat="1" applyFont="1" applyFill="1" applyBorder="1" applyAlignment="1" applyProtection="1">
      <alignment vertical="center"/>
      <protection/>
    </xf>
    <xf numFmtId="167" fontId="15" fillId="4" borderId="8" xfId="0" applyNumberFormat="1" applyFont="1" applyFill="1" applyBorder="1" applyAlignment="1">
      <alignment horizontal="right" vertical="center"/>
    </xf>
    <xf numFmtId="167" fontId="15" fillId="4" borderId="8" xfId="0" applyNumberFormat="1" applyFont="1" applyFill="1" applyBorder="1" applyAlignment="1">
      <alignment vertical="center"/>
    </xf>
    <xf numFmtId="164" fontId="15" fillId="0" borderId="8" xfId="0" applyFont="1" applyBorder="1" applyAlignment="1">
      <alignment vertical="center"/>
    </xf>
    <xf numFmtId="164" fontId="15" fillId="0" borderId="8" xfId="0" applyFont="1" applyBorder="1" applyAlignment="1">
      <alignment/>
    </xf>
    <xf numFmtId="164" fontId="13" fillId="0" borderId="8" xfId="0" applyFont="1" applyBorder="1" applyAlignment="1">
      <alignment vertical="center" wrapText="1"/>
    </xf>
    <xf numFmtId="167" fontId="15" fillId="4" borderId="8" xfId="0" applyNumberFormat="1" applyFont="1" applyFill="1" applyBorder="1" applyAlignment="1">
      <alignment vertical="center" wrapText="1"/>
    </xf>
    <xf numFmtId="164" fontId="15" fillId="0" borderId="6" xfId="0" applyFont="1" applyBorder="1" applyAlignment="1">
      <alignment/>
    </xf>
    <xf numFmtId="167" fontId="15" fillId="0" borderId="6" xfId="0" applyNumberFormat="1" applyFont="1" applyBorder="1" applyAlignment="1">
      <alignment/>
    </xf>
    <xf numFmtId="164" fontId="15" fillId="0" borderId="5" xfId="0" applyFont="1" applyBorder="1" applyAlignment="1">
      <alignment/>
    </xf>
    <xf numFmtId="167" fontId="15" fillId="0" borderId="5" xfId="0" applyNumberFormat="1" applyFont="1" applyBorder="1" applyAlignment="1">
      <alignment/>
    </xf>
    <xf numFmtId="164" fontId="6" fillId="2" borderId="3" xfId="0" applyFont="1" applyFill="1" applyBorder="1" applyAlignment="1">
      <alignment horizontal="center" vertical="center" wrapText="1"/>
    </xf>
    <xf numFmtId="165" fontId="3" fillId="2" borderId="7" xfId="15" applyNumberFormat="1" applyFont="1" applyFill="1" applyBorder="1" applyAlignment="1" applyProtection="1">
      <alignment horizontal="right"/>
      <protection/>
    </xf>
    <xf numFmtId="165" fontId="3" fillId="2" borderId="22" xfId="15" applyNumberFormat="1" applyFont="1" applyFill="1" applyBorder="1" applyAlignment="1" applyProtection="1">
      <alignment horizontal="right"/>
      <protection/>
    </xf>
    <xf numFmtId="164" fontId="8" fillId="4" borderId="8" xfId="0" applyFont="1" applyFill="1" applyBorder="1" applyAlignment="1">
      <alignment horizontal="center" vertical="center"/>
    </xf>
    <xf numFmtId="164" fontId="6" fillId="4" borderId="8" xfId="0" applyFont="1" applyFill="1" applyBorder="1" applyAlignment="1">
      <alignment vertical="center"/>
    </xf>
    <xf numFmtId="164" fontId="8" fillId="4" borderId="8" xfId="0" applyFont="1" applyFill="1" applyBorder="1" applyAlignment="1">
      <alignment vertical="center" wrapText="1"/>
    </xf>
    <xf numFmtId="165" fontId="16" fillId="4" borderId="8" xfId="15" applyNumberFormat="1" applyFont="1" applyFill="1" applyBorder="1" applyAlignment="1" applyProtection="1">
      <alignment vertical="center"/>
      <protection/>
    </xf>
    <xf numFmtId="165" fontId="16" fillId="4" borderId="8" xfId="15" applyNumberFormat="1" applyFont="1" applyFill="1" applyBorder="1" applyAlignment="1" applyProtection="1">
      <alignment horizontal="right" vertical="center"/>
      <protection/>
    </xf>
    <xf numFmtId="165" fontId="16" fillId="0" borderId="13" xfId="15" applyNumberFormat="1" applyFont="1" applyFill="1" applyBorder="1" applyAlignment="1" applyProtection="1">
      <alignment horizontal="right" vertical="center"/>
      <protection/>
    </xf>
    <xf numFmtId="165" fontId="8" fillId="4" borderId="13" xfId="15" applyNumberFormat="1" applyFont="1" applyFill="1" applyBorder="1" applyAlignment="1" applyProtection="1">
      <alignment horizontal="right"/>
      <protection/>
    </xf>
    <xf numFmtId="164" fontId="8" fillId="4" borderId="23" xfId="0" applyFont="1" applyFill="1" applyBorder="1" applyAlignment="1">
      <alignment/>
    </xf>
    <xf numFmtId="165" fontId="3" fillId="4" borderId="18" xfId="15" applyNumberFormat="1" applyFont="1" applyFill="1" applyBorder="1" applyAlignment="1" applyProtection="1">
      <alignment/>
      <protection/>
    </xf>
    <xf numFmtId="165" fontId="16" fillId="4" borderId="9" xfId="15" applyNumberFormat="1" applyFont="1" applyFill="1" applyBorder="1" applyAlignment="1" applyProtection="1">
      <alignment horizontal="right"/>
      <protection/>
    </xf>
    <xf numFmtId="165" fontId="16" fillId="4" borderId="11" xfId="15" applyNumberFormat="1" applyFont="1" applyFill="1" applyBorder="1" applyAlignment="1" applyProtection="1">
      <alignment horizontal="right"/>
      <protection/>
    </xf>
    <xf numFmtId="167" fontId="16" fillId="4" borderId="13" xfId="0" applyNumberFormat="1" applyFont="1" applyFill="1" applyBorder="1" applyAlignment="1">
      <alignment/>
    </xf>
    <xf numFmtId="167" fontId="8" fillId="4" borderId="8" xfId="0" applyNumberFormat="1" applyFont="1" applyFill="1" applyBorder="1" applyAlignment="1">
      <alignment/>
    </xf>
    <xf numFmtId="164" fontId="8" fillId="2" borderId="9" xfId="0" applyFont="1" applyFill="1" applyBorder="1" applyAlignment="1">
      <alignment horizontal="center" vertical="center"/>
    </xf>
    <xf numFmtId="165" fontId="3" fillId="2" borderId="13" xfId="15" applyNumberFormat="1" applyFont="1" applyFill="1" applyBorder="1" applyAlignment="1" applyProtection="1">
      <alignment horizontal="right"/>
      <protection/>
    </xf>
    <xf numFmtId="165" fontId="4" fillId="4" borderId="0" xfId="0" applyNumberFormat="1" applyFont="1" applyFill="1" applyAlignment="1">
      <alignment/>
    </xf>
    <xf numFmtId="167" fontId="3" fillId="0" borderId="8" xfId="0" applyNumberFormat="1" applyFont="1" applyBorder="1" applyAlignment="1">
      <alignment/>
    </xf>
    <xf numFmtId="167" fontId="3" fillId="0" borderId="8" xfId="0" applyNumberFormat="1" applyFont="1" applyBorder="1" applyAlignment="1">
      <alignment horizontal="right"/>
    </xf>
    <xf numFmtId="167" fontId="3" fillId="0" borderId="13" xfId="0" applyNumberFormat="1" applyFont="1" applyBorder="1" applyAlignment="1">
      <alignment horizontal="right"/>
    </xf>
    <xf numFmtId="164" fontId="8" fillId="0" borderId="10" xfId="0" applyFont="1" applyBorder="1" applyAlignment="1">
      <alignment horizontal="center" vertical="center"/>
    </xf>
    <xf numFmtId="167" fontId="16" fillId="0" borderId="19" xfId="0" applyNumberFormat="1" applyFont="1" applyBorder="1" applyAlignment="1">
      <alignment/>
    </xf>
    <xf numFmtId="167" fontId="16" fillId="0" borderId="10" xfId="0" applyNumberFormat="1" applyFont="1" applyBorder="1" applyAlignment="1">
      <alignment horizontal="right"/>
    </xf>
    <xf numFmtId="167" fontId="16" fillId="0" borderId="13" xfId="0" applyNumberFormat="1" applyFont="1" applyBorder="1" applyAlignment="1">
      <alignment horizontal="right"/>
    </xf>
    <xf numFmtId="167" fontId="16" fillId="0" borderId="13" xfId="0" applyNumberFormat="1" applyFont="1" applyBorder="1" applyAlignment="1">
      <alignment/>
    </xf>
    <xf numFmtId="165" fontId="3" fillId="0" borderId="8" xfId="15" applyNumberFormat="1" applyFont="1" applyFill="1" applyBorder="1" applyAlignment="1" applyProtection="1">
      <alignment horizontal="right" vertical="center"/>
      <protection/>
    </xf>
    <xf numFmtId="165" fontId="3" fillId="0" borderId="13" xfId="15" applyNumberFormat="1" applyFont="1" applyFill="1" applyBorder="1" applyAlignment="1" applyProtection="1">
      <alignment horizontal="right" vertical="center"/>
      <protection/>
    </xf>
    <xf numFmtId="165" fontId="3" fillId="0" borderId="8" xfId="15" applyNumberFormat="1" applyFont="1" applyFill="1" applyBorder="1" applyAlignment="1" applyProtection="1">
      <alignment/>
      <protection/>
    </xf>
    <xf numFmtId="165" fontId="16" fillId="0" borderId="8" xfId="15" applyNumberFormat="1" applyFont="1" applyFill="1" applyBorder="1" applyAlignment="1" applyProtection="1">
      <alignment horizontal="right"/>
      <protection/>
    </xf>
    <xf numFmtId="165" fontId="3" fillId="4" borderId="13" xfId="15" applyNumberFormat="1" applyFont="1" applyFill="1" applyBorder="1" applyAlignment="1" applyProtection="1">
      <alignment horizontal="right"/>
      <protection/>
    </xf>
    <xf numFmtId="165" fontId="16" fillId="0" borderId="8" xfId="15" applyNumberFormat="1" applyFont="1" applyFill="1" applyBorder="1" applyAlignment="1" applyProtection="1">
      <alignment vertical="center"/>
      <protection/>
    </xf>
    <xf numFmtId="167" fontId="16" fillId="0" borderId="6" xfId="0" applyNumberFormat="1" applyFont="1" applyBorder="1" applyAlignment="1">
      <alignment horizontal="right" vertical="center"/>
    </xf>
    <xf numFmtId="165" fontId="16" fillId="0" borderId="16" xfId="15" applyNumberFormat="1" applyFont="1" applyFill="1" applyBorder="1" applyAlignment="1" applyProtection="1">
      <alignment horizontal="right" vertical="center"/>
      <protection/>
    </xf>
    <xf numFmtId="167" fontId="16" fillId="4" borderId="16" xfId="0" applyNumberFormat="1" applyFont="1" applyFill="1" applyBorder="1" applyAlignment="1">
      <alignment vertical="center"/>
    </xf>
    <xf numFmtId="167" fontId="16" fillId="0" borderId="8" xfId="0" applyNumberFormat="1" applyFont="1" applyBorder="1" applyAlignment="1">
      <alignment horizontal="right" vertical="center"/>
    </xf>
    <xf numFmtId="167" fontId="16" fillId="0" borderId="13" xfId="0" applyNumberFormat="1" applyFont="1" applyFill="1" applyBorder="1" applyAlignment="1">
      <alignment vertical="center"/>
    </xf>
    <xf numFmtId="164" fontId="6" fillId="4" borderId="8" xfId="0" applyFont="1" applyFill="1" applyBorder="1" applyAlignment="1">
      <alignment horizontal="center" vertical="center"/>
    </xf>
    <xf numFmtId="164" fontId="8" fillId="4" borderId="8" xfId="0" applyFont="1" applyFill="1" applyBorder="1" applyAlignment="1">
      <alignment wrapText="1"/>
    </xf>
    <xf numFmtId="167" fontId="16" fillId="4" borderId="8" xfId="15" applyNumberFormat="1" applyFont="1" applyFill="1" applyBorder="1" applyAlignment="1" applyProtection="1">
      <alignment vertical="center"/>
      <protection/>
    </xf>
    <xf numFmtId="167" fontId="16" fillId="4" borderId="8" xfId="0" applyNumberFormat="1" applyFont="1" applyFill="1" applyBorder="1" applyAlignment="1">
      <alignment horizontal="right" vertical="center"/>
    </xf>
    <xf numFmtId="165" fontId="16" fillId="4" borderId="13" xfId="15" applyNumberFormat="1" applyFont="1" applyFill="1" applyBorder="1" applyAlignment="1" applyProtection="1">
      <alignment horizontal="right" vertical="center"/>
      <protection/>
    </xf>
    <xf numFmtId="167" fontId="16" fillId="4" borderId="13" xfId="0" applyNumberFormat="1" applyFont="1" applyFill="1" applyBorder="1" applyAlignment="1">
      <alignment vertical="center"/>
    </xf>
    <xf numFmtId="167" fontId="16" fillId="4" borderId="10" xfId="15" applyNumberFormat="1" applyFont="1" applyFill="1" applyBorder="1" applyAlignment="1" applyProtection="1">
      <alignment vertical="center"/>
      <protection/>
    </xf>
    <xf numFmtId="167" fontId="16" fillId="0" borderId="10" xfId="15" applyNumberFormat="1" applyFont="1" applyFill="1" applyBorder="1" applyAlignment="1" applyProtection="1">
      <alignment vertical="center"/>
      <protection/>
    </xf>
    <xf numFmtId="167" fontId="16" fillId="0" borderId="8" xfId="15" applyNumberFormat="1" applyFont="1" applyFill="1" applyBorder="1" applyAlignment="1" applyProtection="1">
      <alignment vertical="center"/>
      <protection/>
    </xf>
    <xf numFmtId="167" fontId="16" fillId="0" borderId="8" xfId="15" applyNumberFormat="1" applyFont="1" applyFill="1" applyBorder="1" applyAlignment="1" applyProtection="1">
      <alignment horizontal="right" vertical="center"/>
      <protection/>
    </xf>
    <xf numFmtId="167" fontId="16" fillId="4" borderId="13" xfId="15" applyNumberFormat="1" applyFont="1" applyFill="1" applyBorder="1" applyAlignment="1" applyProtection="1">
      <alignment vertical="center"/>
      <protection/>
    </xf>
    <xf numFmtId="164" fontId="16" fillId="0" borderId="9" xfId="0" applyFont="1" applyBorder="1" applyAlignment="1">
      <alignment horizontal="center" vertical="center"/>
    </xf>
    <xf numFmtId="164" fontId="16" fillId="0" borderId="8" xfId="0" applyFont="1" applyBorder="1" applyAlignment="1">
      <alignment horizontal="center" vertical="center"/>
    </xf>
    <xf numFmtId="164" fontId="3" fillId="0" borderId="9" xfId="0" applyFont="1" applyBorder="1" applyAlignment="1">
      <alignment horizontal="center" vertical="center"/>
    </xf>
    <xf numFmtId="164" fontId="16" fillId="0" borderId="9" xfId="0" applyFont="1" applyBorder="1" applyAlignment="1">
      <alignment/>
    </xf>
    <xf numFmtId="167" fontId="16" fillId="0" borderId="9" xfId="0" applyNumberFormat="1" applyFont="1" applyBorder="1" applyAlignment="1">
      <alignment/>
    </xf>
    <xf numFmtId="167" fontId="16" fillId="0" borderId="8" xfId="15" applyNumberFormat="1" applyFont="1" applyFill="1" applyBorder="1" applyAlignment="1" applyProtection="1">
      <alignment horizontal="right"/>
      <protection/>
    </xf>
    <xf numFmtId="165" fontId="16" fillId="0" borderId="9" xfId="15" applyNumberFormat="1" applyFont="1" applyFill="1" applyBorder="1" applyAlignment="1" applyProtection="1">
      <alignment horizontal="right"/>
      <protection/>
    </xf>
    <xf numFmtId="167" fontId="16" fillId="4" borderId="13" xfId="15" applyNumberFormat="1" applyFont="1" applyFill="1" applyBorder="1" applyAlignment="1" applyProtection="1">
      <alignment horizontal="right" vertical="center"/>
      <protection/>
    </xf>
    <xf numFmtId="164" fontId="3" fillId="0" borderId="8" xfId="0" applyFont="1" applyBorder="1" applyAlignment="1">
      <alignment horizontal="center" vertical="center"/>
    </xf>
    <xf numFmtId="164" fontId="16" fillId="0" borderId="8" xfId="0" applyFont="1" applyBorder="1" applyAlignment="1">
      <alignment vertical="center" wrapText="1"/>
    </xf>
    <xf numFmtId="167" fontId="16" fillId="4" borderId="13" xfId="15" applyNumberFormat="1" applyFont="1" applyFill="1" applyBorder="1" applyAlignment="1" applyProtection="1">
      <alignment horizontal="center" vertical="center"/>
      <protection/>
    </xf>
    <xf numFmtId="164" fontId="16" fillId="0" borderId="10" xfId="0" applyFont="1" applyBorder="1" applyAlignment="1">
      <alignment horizontal="center" vertical="center"/>
    </xf>
    <xf numFmtId="164" fontId="3" fillId="0" borderId="6" xfId="0" applyFont="1" applyBorder="1" applyAlignment="1">
      <alignment horizontal="center" vertical="center"/>
    </xf>
    <xf numFmtId="164" fontId="16" fillId="0" borderId="10" xfId="0" applyFont="1" applyBorder="1" applyAlignment="1">
      <alignment vertical="center" wrapText="1"/>
    </xf>
    <xf numFmtId="164" fontId="16" fillId="0" borderId="6" xfId="0" applyFont="1" applyBorder="1" applyAlignment="1">
      <alignment horizontal="center" vertical="center"/>
    </xf>
    <xf numFmtId="167" fontId="16" fillId="0" borderId="8" xfId="0" applyNumberFormat="1" applyFont="1" applyBorder="1" applyAlignment="1">
      <alignment vertical="center"/>
    </xf>
    <xf numFmtId="165" fontId="16" fillId="0" borderId="8" xfId="15" applyNumberFormat="1" applyFont="1" applyFill="1" applyBorder="1" applyAlignment="1" applyProtection="1">
      <alignment horizontal="right" vertical="center"/>
      <protection/>
    </xf>
    <xf numFmtId="167" fontId="16" fillId="4" borderId="16" xfId="15" applyNumberFormat="1" applyFont="1" applyFill="1" applyBorder="1" applyAlignment="1" applyProtection="1">
      <alignment horizontal="right" vertical="center"/>
      <protection/>
    </xf>
    <xf numFmtId="168" fontId="16" fillId="0" borderId="8" xfId="0" applyNumberFormat="1" applyFont="1" applyBorder="1" applyAlignment="1">
      <alignment horizontal="center" vertical="center"/>
    </xf>
    <xf numFmtId="164" fontId="3" fillId="0" borderId="8" xfId="0" applyFont="1" applyBorder="1" applyAlignment="1">
      <alignment horizontal="right" vertical="center"/>
    </xf>
    <xf numFmtId="164" fontId="16" fillId="0" borderId="8" xfId="0" applyFont="1" applyBorder="1" applyAlignment="1">
      <alignment horizontal="left" vertical="center" wrapText="1"/>
    </xf>
    <xf numFmtId="167" fontId="16" fillId="4" borderId="8" xfId="0" applyNumberFormat="1" applyFont="1" applyFill="1" applyBorder="1" applyAlignment="1">
      <alignment vertical="center"/>
    </xf>
    <xf numFmtId="167" fontId="16" fillId="4" borderId="14" xfId="15" applyNumberFormat="1" applyFont="1" applyFill="1" applyBorder="1" applyAlignment="1" applyProtection="1">
      <alignment horizontal="right" vertical="center"/>
      <protection/>
    </xf>
    <xf numFmtId="167" fontId="16" fillId="0" borderId="13" xfId="15" applyNumberFormat="1" applyFont="1" applyFill="1" applyBorder="1" applyAlignment="1" applyProtection="1">
      <alignment vertical="center"/>
      <protection/>
    </xf>
    <xf numFmtId="164" fontId="0" fillId="0" borderId="8" xfId="0" applyBorder="1" applyAlignment="1">
      <alignment vertical="center"/>
    </xf>
    <xf numFmtId="164" fontId="0" fillId="0" borderId="8" xfId="0" applyBorder="1" applyAlignment="1">
      <alignment/>
    </xf>
    <xf numFmtId="164" fontId="3" fillId="0" borderId="10" xfId="0" applyFont="1" applyBorder="1" applyAlignment="1">
      <alignment vertical="center"/>
    </xf>
    <xf numFmtId="167" fontId="16" fillId="0" borderId="19" xfId="0" applyNumberFormat="1" applyFont="1" applyBorder="1" applyAlignment="1">
      <alignment vertical="center"/>
    </xf>
    <xf numFmtId="167" fontId="16" fillId="0" borderId="10" xfId="0" applyNumberFormat="1" applyFont="1" applyBorder="1" applyAlignment="1">
      <alignment horizontal="right" vertical="center"/>
    </xf>
    <xf numFmtId="167" fontId="16" fillId="0" borderId="13" xfId="0" applyNumberFormat="1" applyFont="1" applyBorder="1" applyAlignment="1">
      <alignment horizontal="right" vertical="center"/>
    </xf>
    <xf numFmtId="167" fontId="16" fillId="0" borderId="13" xfId="0" applyNumberFormat="1" applyFont="1" applyFill="1" applyBorder="1" applyAlignment="1">
      <alignment horizontal="right" vertical="center"/>
    </xf>
    <xf numFmtId="165" fontId="3" fillId="0" borderId="8" xfId="15" applyNumberFormat="1" applyFont="1" applyFill="1" applyBorder="1" applyAlignment="1" applyProtection="1">
      <alignment vertical="center"/>
      <protection/>
    </xf>
    <xf numFmtId="165" fontId="3" fillId="4" borderId="13" xfId="15" applyNumberFormat="1" applyFont="1" applyFill="1" applyBorder="1" applyAlignment="1" applyProtection="1">
      <alignment horizontal="right" vertical="center"/>
      <protection/>
    </xf>
    <xf numFmtId="167" fontId="16" fillId="0" borderId="10" xfId="0" applyNumberFormat="1" applyFont="1" applyBorder="1" applyAlignment="1">
      <alignment vertical="center"/>
    </xf>
    <xf numFmtId="164" fontId="16" fillId="4" borderId="8" xfId="0" applyFont="1" applyFill="1" applyBorder="1" applyAlignment="1">
      <alignment horizontal="center" vertical="center"/>
    </xf>
    <xf numFmtId="164" fontId="3" fillId="4" borderId="8" xfId="0" applyFont="1" applyFill="1" applyBorder="1" applyAlignment="1">
      <alignment horizontal="center" vertical="center"/>
    </xf>
    <xf numFmtId="164" fontId="16" fillId="4" borderId="10" xfId="0" applyFont="1" applyFill="1" applyBorder="1" applyAlignment="1">
      <alignment vertical="center" wrapText="1"/>
    </xf>
    <xf numFmtId="165" fontId="3" fillId="4" borderId="8" xfId="15" applyNumberFormat="1" applyFont="1" applyFill="1" applyBorder="1" applyAlignment="1" applyProtection="1">
      <alignment vertical="center"/>
      <protection/>
    </xf>
    <xf numFmtId="165" fontId="3" fillId="4" borderId="8" xfId="15" applyNumberFormat="1" applyFont="1" applyFill="1" applyBorder="1" applyAlignment="1" applyProtection="1">
      <alignment horizontal="right" vertical="center"/>
      <protection/>
    </xf>
    <xf numFmtId="164" fontId="16" fillId="4" borderId="10" xfId="0" applyFont="1" applyFill="1" applyBorder="1" applyAlignment="1">
      <alignment horizontal="center" vertical="center"/>
    </xf>
    <xf numFmtId="164" fontId="3" fillId="4" borderId="10" xfId="0" applyFont="1" applyFill="1" applyBorder="1" applyAlignment="1">
      <alignment horizontal="center" vertical="center"/>
    </xf>
    <xf numFmtId="164" fontId="8" fillId="2" borderId="17" xfId="0" applyFont="1" applyFill="1" applyBorder="1" applyAlignment="1">
      <alignment horizontal="center" vertical="center"/>
    </xf>
    <xf numFmtId="164" fontId="6" fillId="2" borderId="17" xfId="0" applyFont="1" applyFill="1" applyBorder="1" applyAlignment="1">
      <alignment horizontal="center" vertical="center"/>
    </xf>
    <xf numFmtId="164" fontId="6" fillId="2" borderId="17" xfId="0" applyFont="1" applyFill="1" applyBorder="1" applyAlignment="1">
      <alignment/>
    </xf>
    <xf numFmtId="165" fontId="16" fillId="2" borderId="17" xfId="15" applyNumberFormat="1" applyFont="1" applyFill="1" applyBorder="1" applyAlignment="1" applyProtection="1">
      <alignment horizontal="right" vertical="center"/>
      <protection/>
    </xf>
    <xf numFmtId="165" fontId="16" fillId="2" borderId="24" xfId="15" applyNumberFormat="1" applyFont="1" applyFill="1" applyBorder="1" applyAlignment="1" applyProtection="1">
      <alignment horizontal="right" vertical="center"/>
      <protection/>
    </xf>
    <xf numFmtId="164" fontId="10" fillId="0" borderId="0" xfId="0" applyFont="1" applyAlignment="1">
      <alignment horizontal="right"/>
    </xf>
    <xf numFmtId="164" fontId="17" fillId="0" borderId="0" xfId="0" applyFont="1" applyAlignment="1">
      <alignment/>
    </xf>
    <xf numFmtId="164" fontId="18" fillId="0" borderId="0" xfId="0" applyFont="1" applyBorder="1" applyAlignment="1">
      <alignment horizontal="center"/>
    </xf>
    <xf numFmtId="164" fontId="17" fillId="0" borderId="0" xfId="0" applyFont="1" applyAlignment="1">
      <alignment horizontal="right"/>
    </xf>
    <xf numFmtId="164" fontId="20" fillId="0" borderId="25" xfId="0" applyFont="1" applyBorder="1" applyAlignment="1">
      <alignment horizontal="center"/>
    </xf>
    <xf numFmtId="164" fontId="20" fillId="0" borderId="25" xfId="0" applyFont="1" applyBorder="1" applyAlignment="1">
      <alignment horizontal="right"/>
    </xf>
    <xf numFmtId="164" fontId="20" fillId="0" borderId="26" xfId="0" applyFont="1" applyBorder="1" applyAlignment="1">
      <alignment horizontal="center"/>
    </xf>
    <xf numFmtId="164" fontId="20" fillId="0" borderId="26" xfId="0" applyFont="1" applyBorder="1" applyAlignment="1">
      <alignment horizontal="left"/>
    </xf>
    <xf numFmtId="167" fontId="20" fillId="0" borderId="26" xfId="0" applyNumberFormat="1" applyFont="1" applyBorder="1" applyAlignment="1">
      <alignment horizontal="right"/>
    </xf>
    <xf numFmtId="164" fontId="19" fillId="0" borderId="26" xfId="0" applyFont="1" applyBorder="1" applyAlignment="1">
      <alignment horizontal="left"/>
    </xf>
    <xf numFmtId="167" fontId="20" fillId="0" borderId="26" xfId="0" applyNumberFormat="1" applyFont="1" applyBorder="1" applyAlignment="1">
      <alignment horizontal="right"/>
    </xf>
    <xf numFmtId="164" fontId="19" fillId="0" borderId="25" xfId="0" applyFont="1" applyBorder="1" applyAlignment="1">
      <alignment horizontal="center"/>
    </xf>
    <xf numFmtId="167" fontId="19" fillId="0" borderId="26" xfId="0" applyNumberFormat="1" applyFont="1" applyBorder="1" applyAlignment="1">
      <alignment horizontal="right"/>
    </xf>
    <xf numFmtId="167" fontId="20" fillId="4" borderId="27" xfId="0" applyNumberFormat="1" applyFont="1" applyFill="1" applyBorder="1" applyAlignment="1">
      <alignment horizontal="right"/>
    </xf>
    <xf numFmtId="167" fontId="20" fillId="4" borderId="28" xfId="0" applyNumberFormat="1" applyFont="1" applyFill="1" applyBorder="1" applyAlignment="1">
      <alignment horizontal="right"/>
    </xf>
    <xf numFmtId="167" fontId="19" fillId="4" borderId="26" xfId="0" applyNumberFormat="1" applyFont="1" applyFill="1" applyBorder="1" applyAlignment="1">
      <alignment horizontal="right"/>
    </xf>
    <xf numFmtId="164" fontId="19" fillId="0" borderId="25" xfId="0" applyFont="1" applyBorder="1" applyAlignment="1">
      <alignment horizontal="left"/>
    </xf>
    <xf numFmtId="167" fontId="19" fillId="0" borderId="28" xfId="0" applyNumberFormat="1" applyFont="1" applyBorder="1" applyAlignment="1">
      <alignment horizontal="right"/>
    </xf>
    <xf numFmtId="167" fontId="20" fillId="4" borderId="27" xfId="0" applyNumberFormat="1" applyFont="1" applyFill="1" applyBorder="1" applyAlignment="1">
      <alignment horizontal="right"/>
    </xf>
    <xf numFmtId="164" fontId="20" fillId="0" borderId="25" xfId="0" applyFont="1" applyBorder="1" applyAlignment="1">
      <alignment horizontal="left"/>
    </xf>
    <xf numFmtId="167" fontId="17" fillId="4" borderId="29" xfId="0" applyNumberFormat="1" applyFont="1" applyFill="1" applyBorder="1" applyAlignment="1">
      <alignment horizontal="right"/>
    </xf>
    <xf numFmtId="167" fontId="17" fillId="4" borderId="25" xfId="0" applyNumberFormat="1" applyFont="1" applyFill="1" applyBorder="1" applyAlignment="1">
      <alignment horizontal="right"/>
    </xf>
    <xf numFmtId="167" fontId="20" fillId="4" borderId="28" xfId="0" applyNumberFormat="1" applyFont="1" applyFill="1" applyBorder="1" applyAlignment="1">
      <alignment horizontal="right"/>
    </xf>
    <xf numFmtId="164" fontId="0" fillId="0" borderId="0" xfId="0" applyAlignment="1">
      <alignment horizontal="left"/>
    </xf>
    <xf numFmtId="167" fontId="20" fillId="4" borderId="26" xfId="0" applyNumberFormat="1" applyFont="1" applyFill="1" applyBorder="1" applyAlignment="1">
      <alignment horizontal="right"/>
    </xf>
    <xf numFmtId="167" fontId="19" fillId="0" borderId="26" xfId="0" applyNumberFormat="1" applyFont="1" applyFill="1" applyBorder="1" applyAlignment="1">
      <alignment horizontal="right"/>
    </xf>
    <xf numFmtId="164" fontId="17" fillId="0" borderId="25" xfId="0" applyFont="1" applyBorder="1" applyAlignment="1">
      <alignment/>
    </xf>
    <xf numFmtId="167" fontId="18" fillId="4" borderId="27" xfId="0" applyNumberFormat="1" applyFont="1" applyFill="1" applyBorder="1" applyAlignment="1">
      <alignment horizontal="right"/>
    </xf>
    <xf numFmtId="164" fontId="19" fillId="0" borderId="25" xfId="0" applyFont="1" applyBorder="1" applyAlignment="1">
      <alignment/>
    </xf>
    <xf numFmtId="164" fontId="20" fillId="0" borderId="25" xfId="0" applyFont="1" applyBorder="1" applyAlignment="1">
      <alignment wrapText="1"/>
    </xf>
    <xf numFmtId="167" fontId="19" fillId="0" borderId="25" xfId="0" applyNumberFormat="1" applyFont="1" applyBorder="1" applyAlignment="1">
      <alignment horizontal="right"/>
    </xf>
    <xf numFmtId="164" fontId="21" fillId="0" borderId="29" xfId="0" applyFont="1" applyBorder="1" applyAlignment="1">
      <alignment wrapText="1"/>
    </xf>
    <xf numFmtId="167" fontId="19" fillId="4" borderId="29" xfId="0" applyNumberFormat="1" applyFont="1" applyFill="1" applyBorder="1" applyAlignment="1">
      <alignment horizontal="right"/>
    </xf>
    <xf numFmtId="164" fontId="19" fillId="0" borderId="29" xfId="0" applyFont="1" applyBorder="1" applyAlignment="1">
      <alignment wrapText="1"/>
    </xf>
    <xf numFmtId="164" fontId="19" fillId="0" borderId="25" xfId="0" applyFont="1" applyBorder="1" applyAlignment="1">
      <alignment wrapText="1"/>
    </xf>
    <xf numFmtId="164" fontId="20" fillId="0" borderId="26" xfId="0" applyFont="1" applyBorder="1" applyAlignment="1">
      <alignment horizontal="right"/>
    </xf>
    <xf numFmtId="167" fontId="19" fillId="4" borderId="26" xfId="0" applyNumberFormat="1" applyFont="1" applyFill="1" applyBorder="1" applyAlignment="1">
      <alignment horizontal="right"/>
    </xf>
    <xf numFmtId="164" fontId="19" fillId="0" borderId="25" xfId="0" applyFont="1" applyBorder="1" applyAlignment="1">
      <alignment horizontal="left" wrapText="1"/>
    </xf>
    <xf numFmtId="167" fontId="19" fillId="4" borderId="25" xfId="0" applyNumberFormat="1" applyFont="1" applyFill="1" applyBorder="1" applyAlignment="1">
      <alignment horizontal="right" vertical="center"/>
    </xf>
    <xf numFmtId="167" fontId="20" fillId="0" borderId="26" xfId="0" applyNumberFormat="1" applyFont="1" applyFill="1" applyBorder="1" applyAlignment="1">
      <alignment horizontal="right"/>
    </xf>
    <xf numFmtId="167" fontId="20" fillId="0" borderId="26" xfId="0" applyNumberFormat="1" applyFont="1" applyFill="1" applyBorder="1" applyAlignment="1">
      <alignment horizontal="right"/>
    </xf>
    <xf numFmtId="167" fontId="19" fillId="0" borderId="25" xfId="0" applyNumberFormat="1" applyFont="1" applyFill="1" applyBorder="1" applyAlignment="1">
      <alignment horizontal="right"/>
    </xf>
    <xf numFmtId="167" fontId="20" fillId="6" borderId="27" xfId="0" applyNumberFormat="1" applyFont="1" applyFill="1" applyBorder="1" applyAlignment="1">
      <alignment horizontal="right"/>
    </xf>
    <xf numFmtId="164" fontId="19" fillId="0" borderId="26" xfId="0" applyFont="1" applyBorder="1" applyAlignment="1">
      <alignment horizontal="center"/>
    </xf>
    <xf numFmtId="164" fontId="19" fillId="0" borderId="28" xfId="0" applyFont="1" applyBorder="1" applyAlignment="1">
      <alignment wrapText="1"/>
    </xf>
    <xf numFmtId="167" fontId="20" fillId="6" borderId="26" xfId="0" applyNumberFormat="1" applyFont="1" applyFill="1" applyBorder="1" applyAlignment="1">
      <alignment horizontal="right"/>
    </xf>
    <xf numFmtId="164" fontId="17" fillId="0" borderId="26" xfId="0" applyFont="1" applyBorder="1" applyAlignment="1">
      <alignment/>
    </xf>
    <xf numFmtId="167" fontId="17" fillId="0" borderId="25" xfId="0" applyNumberFormat="1" applyFont="1" applyBorder="1" applyAlignment="1">
      <alignment horizontal="right"/>
    </xf>
    <xf numFmtId="164" fontId="19" fillId="0" borderId="25" xfId="0" applyFont="1" applyBorder="1" applyAlignment="1">
      <alignment vertical="center" wrapText="1"/>
    </xf>
    <xf numFmtId="164" fontId="19" fillId="0" borderId="29" xfId="0" applyFont="1" applyBorder="1" applyAlignment="1">
      <alignment vertical="center" wrapText="1"/>
    </xf>
    <xf numFmtId="164" fontId="20" fillId="0" borderId="25" xfId="0" applyFont="1" applyBorder="1" applyAlignment="1">
      <alignment horizontal="center" wrapText="1"/>
    </xf>
    <xf numFmtId="164" fontId="19" fillId="0" borderId="26" xfId="0" applyFont="1" applyBorder="1" applyAlignment="1">
      <alignment wrapText="1"/>
    </xf>
    <xf numFmtId="167" fontId="19" fillId="4" borderId="28" xfId="0" applyNumberFormat="1" applyFont="1" applyFill="1" applyBorder="1" applyAlignment="1">
      <alignment horizontal="right"/>
    </xf>
    <xf numFmtId="164" fontId="0" fillId="0" borderId="0" xfId="0" applyBorder="1" applyAlignment="1">
      <alignment/>
    </xf>
    <xf numFmtId="164" fontId="19" fillId="0" borderId="25" xfId="0" applyFont="1" applyBorder="1" applyAlignment="1">
      <alignment horizontal="center" wrapText="1"/>
    </xf>
    <xf numFmtId="164" fontId="19" fillId="0" borderId="25" xfId="0" applyFont="1" applyBorder="1" applyAlignment="1">
      <alignment horizontal="center" vertical="center"/>
    </xf>
    <xf numFmtId="167" fontId="19" fillId="4" borderId="25" xfId="0" applyNumberFormat="1" applyFont="1" applyFill="1" applyBorder="1" applyAlignment="1">
      <alignment horizontal="right" vertical="center"/>
    </xf>
    <xf numFmtId="164" fontId="22" fillId="0" borderId="0" xfId="0" applyFont="1" applyBorder="1" applyAlignment="1">
      <alignment horizontal="center" vertical="center" wrapText="1"/>
    </xf>
    <xf numFmtId="167" fontId="0" fillId="0" borderId="0" xfId="0" applyNumberFormat="1" applyBorder="1" applyAlignment="1">
      <alignment/>
    </xf>
    <xf numFmtId="164" fontId="19" fillId="0" borderId="0" xfId="0" applyFont="1" applyAlignment="1">
      <alignment/>
    </xf>
    <xf numFmtId="164" fontId="23" fillId="0" borderId="0" xfId="0" applyFont="1" applyAlignment="1">
      <alignment/>
    </xf>
    <xf numFmtId="164" fontId="23" fillId="0" borderId="0" xfId="0" applyFont="1" applyBorder="1" applyAlignment="1">
      <alignment/>
    </xf>
    <xf numFmtId="164" fontId="21" fillId="0" borderId="25" xfId="0" applyFont="1" applyFill="1" applyBorder="1" applyAlignment="1">
      <alignment horizontal="left"/>
    </xf>
    <xf numFmtId="164" fontId="24" fillId="0" borderId="25" xfId="0" applyFont="1" applyFill="1" applyBorder="1" applyAlignment="1">
      <alignment horizontal="center"/>
    </xf>
    <xf numFmtId="164" fontId="20" fillId="0" borderId="25" xfId="0" applyFont="1" applyFill="1" applyBorder="1" applyAlignment="1">
      <alignment horizontal="center"/>
    </xf>
    <xf numFmtId="164" fontId="19" fillId="0" borderId="25" xfId="0" applyFont="1" applyFill="1" applyBorder="1" applyAlignment="1">
      <alignment horizontal="left"/>
    </xf>
    <xf numFmtId="167" fontId="19" fillId="0" borderId="29" xfId="0" applyNumberFormat="1" applyFont="1" applyBorder="1" applyAlignment="1">
      <alignment horizontal="right"/>
    </xf>
    <xf numFmtId="164" fontId="19" fillId="0" borderId="26" xfId="0" applyFont="1" applyBorder="1" applyAlignment="1">
      <alignment vertical="center" wrapText="1"/>
    </xf>
    <xf numFmtId="164" fontId="19" fillId="0" borderId="26" xfId="0" applyFont="1" applyBorder="1" applyAlignment="1">
      <alignment horizontal="center" vertical="center"/>
    </xf>
    <xf numFmtId="167" fontId="19" fillId="0" borderId="26" xfId="0" applyNumberFormat="1" applyFont="1" applyBorder="1" applyAlignment="1">
      <alignment horizontal="right" vertical="center"/>
    </xf>
    <xf numFmtId="164" fontId="19" fillId="0" borderId="25" xfId="0" applyFont="1" applyFill="1" applyBorder="1" applyAlignment="1">
      <alignment wrapText="1"/>
    </xf>
    <xf numFmtId="167" fontId="20" fillId="4" borderId="26" xfId="0" applyNumberFormat="1" applyFont="1" applyFill="1" applyBorder="1" applyAlignment="1">
      <alignment horizontal="right"/>
    </xf>
    <xf numFmtId="164" fontId="0" fillId="0" borderId="25" xfId="0" applyFill="1" applyBorder="1" applyAlignment="1">
      <alignment horizontal="center" vertical="center"/>
    </xf>
    <xf numFmtId="167" fontId="19" fillId="4" borderId="25" xfId="0" applyNumberFormat="1" applyFont="1" applyFill="1" applyBorder="1" applyAlignment="1">
      <alignment horizontal="right"/>
    </xf>
    <xf numFmtId="164" fontId="19" fillId="0" borderId="26" xfId="0" applyFont="1" applyFill="1" applyBorder="1" applyAlignment="1">
      <alignment/>
    </xf>
    <xf numFmtId="164" fontId="19" fillId="0" borderId="29" xfId="0" applyFont="1" applyFill="1" applyBorder="1" applyAlignment="1">
      <alignment/>
    </xf>
    <xf numFmtId="164" fontId="19" fillId="0" borderId="26" xfId="0" applyFont="1" applyFill="1" applyBorder="1" applyAlignment="1">
      <alignment wrapText="1"/>
    </xf>
    <xf numFmtId="164" fontId="19" fillId="0" borderId="25" xfId="0" applyFont="1" applyFill="1" applyBorder="1" applyAlignment="1">
      <alignment/>
    </xf>
    <xf numFmtId="167" fontId="17" fillId="0" borderId="25" xfId="0" applyNumberFormat="1" applyFont="1" applyFill="1" applyBorder="1" applyAlignment="1">
      <alignment horizontal="right"/>
    </xf>
    <xf numFmtId="167" fontId="17" fillId="0" borderId="29" xfId="0" applyNumberFormat="1" applyFont="1" applyFill="1" applyBorder="1" applyAlignment="1">
      <alignment horizontal="right"/>
    </xf>
    <xf numFmtId="164" fontId="19" fillId="0" borderId="25" xfId="0" applyFont="1" applyFill="1" applyBorder="1" applyAlignment="1">
      <alignment horizontal="center" vertical="center"/>
    </xf>
    <xf numFmtId="164" fontId="17" fillId="0" borderId="25" xfId="0" applyFont="1" applyFill="1" applyBorder="1" applyAlignment="1">
      <alignment/>
    </xf>
    <xf numFmtId="164" fontId="19" fillId="0" borderId="29" xfId="0" applyFont="1" applyBorder="1" applyAlignment="1">
      <alignment/>
    </xf>
    <xf numFmtId="167" fontId="20" fillId="2" borderId="25" xfId="0" applyNumberFormat="1" applyFont="1" applyFill="1" applyBorder="1" applyAlignment="1">
      <alignment horizontal="right"/>
    </xf>
    <xf numFmtId="164" fontId="17" fillId="0" borderId="25" xfId="0" applyFont="1" applyBorder="1" applyAlignment="1">
      <alignment horizontal="center"/>
    </xf>
    <xf numFmtId="167" fontId="18" fillId="0" borderId="25" xfId="0" applyNumberFormat="1" applyFont="1" applyFill="1" applyBorder="1" applyAlignment="1">
      <alignment horizontal="right"/>
    </xf>
    <xf numFmtId="164" fontId="19" fillId="0" borderId="0" xfId="0" applyFont="1" applyBorder="1" applyAlignment="1">
      <alignment wrapText="1"/>
    </xf>
    <xf numFmtId="164" fontId="19" fillId="0" borderId="0" xfId="0" applyFont="1" applyAlignment="1">
      <alignment horizontal="right"/>
    </xf>
    <xf numFmtId="164" fontId="23" fillId="0" borderId="25" xfId="0" applyFont="1" applyBorder="1" applyAlignment="1">
      <alignment/>
    </xf>
    <xf numFmtId="164" fontId="23" fillId="0" borderId="25" xfId="0" applyFont="1" applyBorder="1" applyAlignment="1">
      <alignment horizontal="center"/>
    </xf>
    <xf numFmtId="164" fontId="23" fillId="0" borderId="29" xfId="0" applyFont="1" applyBorder="1" applyAlignment="1">
      <alignment wrapText="1"/>
    </xf>
    <xf numFmtId="164" fontId="23" fillId="0" borderId="25" xfId="0" applyFont="1" applyBorder="1" applyAlignment="1">
      <alignment wrapText="1"/>
    </xf>
    <xf numFmtId="164" fontId="23" fillId="0" borderId="26" xfId="0" applyFont="1" applyBorder="1" applyAlignment="1">
      <alignment horizontal="center"/>
    </xf>
    <xf numFmtId="164" fontId="23" fillId="0" borderId="26" xfId="0" applyFont="1" applyBorder="1" applyAlignment="1">
      <alignment/>
    </xf>
    <xf numFmtId="164" fontId="0" fillId="0" borderId="25" xfId="0" applyBorder="1" applyAlignment="1">
      <alignment/>
    </xf>
    <xf numFmtId="167" fontId="10" fillId="0" borderId="25" xfId="0" applyNumberFormat="1" applyFont="1" applyBorder="1" applyAlignment="1">
      <alignment horizontal="right"/>
    </xf>
    <xf numFmtId="164" fontId="23" fillId="0" borderId="29" xfId="0" applyFont="1" applyBorder="1" applyAlignment="1">
      <alignment/>
    </xf>
    <xf numFmtId="164" fontId="23" fillId="0" borderId="29" xfId="0" applyFont="1" applyBorder="1" applyAlignment="1">
      <alignment horizontal="center"/>
    </xf>
    <xf numFmtId="164" fontId="23" fillId="0" borderId="25" xfId="0" applyFont="1" applyBorder="1" applyAlignment="1">
      <alignment horizontal="center" wrapText="1"/>
    </xf>
    <xf numFmtId="167" fontId="20" fillId="0" borderId="27" xfId="0" applyNumberFormat="1" applyFont="1" applyBorder="1" applyAlignment="1">
      <alignment horizontal="right"/>
    </xf>
    <xf numFmtId="164" fontId="25" fillId="0" borderId="0" xfId="0" applyFont="1" applyAlignment="1">
      <alignment/>
    </xf>
    <xf numFmtId="164" fontId="26" fillId="0" borderId="0" xfId="0" applyFont="1" applyBorder="1" applyAlignment="1">
      <alignment horizontal="center"/>
    </xf>
    <xf numFmtId="164" fontId="27" fillId="0" borderId="0" xfId="0" applyFont="1" applyAlignment="1">
      <alignment horizontal="center"/>
    </xf>
    <xf numFmtId="164" fontId="28" fillId="0" borderId="0" xfId="0" applyFont="1" applyAlignment="1">
      <alignment horizontal="right"/>
    </xf>
    <xf numFmtId="164" fontId="27" fillId="0" borderId="0" xfId="0" applyFont="1" applyAlignment="1">
      <alignment/>
    </xf>
    <xf numFmtId="164" fontId="28" fillId="0" borderId="0" xfId="0" applyFont="1" applyAlignment="1">
      <alignment horizontal="center"/>
    </xf>
    <xf numFmtId="164" fontId="27" fillId="0" borderId="30" xfId="0" applyFont="1" applyBorder="1" applyAlignment="1">
      <alignment/>
    </xf>
    <xf numFmtId="164" fontId="27" fillId="0" borderId="31" xfId="0" applyFont="1" applyBorder="1" applyAlignment="1">
      <alignment/>
    </xf>
    <xf numFmtId="164" fontId="27" fillId="0" borderId="32" xfId="0" applyFont="1" applyBorder="1" applyAlignment="1">
      <alignment/>
    </xf>
    <xf numFmtId="164" fontId="27" fillId="0" borderId="26" xfId="0" applyFont="1" applyBorder="1" applyAlignment="1">
      <alignment horizontal="center" wrapText="1"/>
    </xf>
    <xf numFmtId="164" fontId="27" fillId="0" borderId="25" xfId="0" applyFont="1" applyBorder="1" applyAlignment="1">
      <alignment horizontal="center" vertical="center"/>
    </xf>
    <xf numFmtId="164" fontId="27" fillId="0" borderId="33" xfId="0" applyFont="1" applyBorder="1" applyAlignment="1">
      <alignment/>
    </xf>
    <xf numFmtId="164" fontId="27" fillId="0" borderId="0" xfId="0" applyFont="1" applyBorder="1" applyAlignment="1">
      <alignment/>
    </xf>
    <xf numFmtId="164" fontId="27" fillId="0" borderId="34" xfId="0" applyFont="1" applyBorder="1" applyAlignment="1">
      <alignment/>
    </xf>
    <xf numFmtId="164" fontId="27" fillId="0" borderId="30" xfId="0" applyFont="1" applyBorder="1" applyAlignment="1">
      <alignment horizontal="center"/>
    </xf>
    <xf numFmtId="164" fontId="27" fillId="0" borderId="25" xfId="0" applyFont="1" applyBorder="1" applyAlignment="1">
      <alignment horizontal="center" wrapText="1"/>
    </xf>
    <xf numFmtId="164" fontId="27" fillId="0" borderId="31" xfId="0" applyFont="1" applyBorder="1" applyAlignment="1">
      <alignment horizontal="center"/>
    </xf>
    <xf numFmtId="164" fontId="27" fillId="0" borderId="25" xfId="0" applyFont="1" applyBorder="1" applyAlignment="1">
      <alignment horizontal="center"/>
    </xf>
    <xf numFmtId="164" fontId="29" fillId="0" borderId="33" xfId="0" applyFont="1" applyBorder="1" applyAlignment="1">
      <alignment/>
    </xf>
    <xf numFmtId="164" fontId="29" fillId="0" borderId="0" xfId="0" applyFont="1" applyBorder="1" applyAlignment="1">
      <alignment/>
    </xf>
    <xf numFmtId="167" fontId="29" fillId="0" borderId="26" xfId="0" applyNumberFormat="1" applyFont="1" applyBorder="1" applyAlignment="1">
      <alignment/>
    </xf>
    <xf numFmtId="167" fontId="29" fillId="0" borderId="26" xfId="0" applyNumberFormat="1" applyFont="1" applyBorder="1" applyAlignment="1">
      <alignment horizontal="right"/>
    </xf>
    <xf numFmtId="167" fontId="29" fillId="0" borderId="28" xfId="0" applyNumberFormat="1" applyFont="1" applyBorder="1" applyAlignment="1">
      <alignment/>
    </xf>
    <xf numFmtId="167" fontId="29" fillId="0" borderId="34" xfId="0" applyNumberFormat="1" applyFont="1" applyBorder="1" applyAlignment="1">
      <alignment/>
    </xf>
    <xf numFmtId="167" fontId="29" fillId="0" borderId="28" xfId="0" applyNumberFormat="1" applyFont="1" applyBorder="1" applyAlignment="1">
      <alignment horizontal="right"/>
    </xf>
    <xf numFmtId="164" fontId="29" fillId="0" borderId="28" xfId="0" applyFont="1" applyBorder="1" applyAlignment="1">
      <alignment/>
    </xf>
    <xf numFmtId="164" fontId="29" fillId="0" borderId="34" xfId="0" applyFont="1" applyBorder="1" applyAlignment="1">
      <alignment/>
    </xf>
    <xf numFmtId="164" fontId="30" fillId="0" borderId="33" xfId="0" applyFont="1" applyBorder="1" applyAlignment="1">
      <alignment/>
    </xf>
    <xf numFmtId="164" fontId="30" fillId="0" borderId="0" xfId="0" applyFont="1" applyBorder="1" applyAlignment="1">
      <alignment/>
    </xf>
    <xf numFmtId="167" fontId="30" fillId="0" borderId="28" xfId="0" applyNumberFormat="1" applyFont="1" applyBorder="1" applyAlignment="1">
      <alignment horizontal="right"/>
    </xf>
    <xf numFmtId="164" fontId="29" fillId="0" borderId="35" xfId="0" applyFont="1" applyBorder="1" applyAlignment="1">
      <alignment/>
    </xf>
    <xf numFmtId="164" fontId="29" fillId="0" borderId="36" xfId="0" applyFont="1" applyBorder="1" applyAlignment="1">
      <alignment/>
    </xf>
    <xf numFmtId="164" fontId="28" fillId="0" borderId="37" xfId="0" applyFont="1" applyBorder="1" applyAlignment="1">
      <alignment/>
    </xf>
    <xf numFmtId="167" fontId="29" fillId="0" borderId="29" xfId="0" applyNumberFormat="1" applyFont="1" applyBorder="1" applyAlignment="1">
      <alignment horizontal="center" vertical="center" wrapText="1"/>
    </xf>
    <xf numFmtId="167" fontId="29" fillId="0" borderId="29" xfId="0" applyNumberFormat="1" applyFont="1" applyBorder="1" applyAlignment="1">
      <alignment horizontal="center" wrapText="1"/>
    </xf>
    <xf numFmtId="164" fontId="7" fillId="0" borderId="0" xfId="0" applyFont="1" applyBorder="1" applyAlignment="1">
      <alignment/>
    </xf>
    <xf numFmtId="164" fontId="25" fillId="0" borderId="0" xfId="0" applyFont="1" applyBorder="1" applyAlignment="1">
      <alignment/>
    </xf>
    <xf numFmtId="164" fontId="28" fillId="0" borderId="0" xfId="0" applyFont="1" applyAlignment="1">
      <alignment/>
    </xf>
    <xf numFmtId="167" fontId="29" fillId="0" borderId="0" xfId="0" applyNumberFormat="1" applyFont="1" applyAlignment="1">
      <alignment horizontal="center" vertical="center" wrapText="1"/>
    </xf>
    <xf numFmtId="167" fontId="29" fillId="0" borderId="0" xfId="0" applyNumberFormat="1" applyFont="1" applyAlignment="1">
      <alignment horizontal="center" wrapText="1"/>
    </xf>
    <xf numFmtId="167" fontId="29" fillId="0" borderId="0" xfId="0" applyNumberFormat="1" applyFont="1" applyBorder="1" applyAlignment="1">
      <alignment horizontal="center" wrapText="1"/>
    </xf>
    <xf numFmtId="164" fontId="31" fillId="0" borderId="0" xfId="0" applyFont="1" applyBorder="1" applyAlignment="1">
      <alignment horizontal="center" wrapText="1"/>
    </xf>
    <xf numFmtId="167" fontId="31" fillId="0" borderId="0" xfId="0" applyNumberFormat="1" applyFont="1" applyAlignment="1">
      <alignment horizontal="center" wrapText="1"/>
    </xf>
    <xf numFmtId="167" fontId="31" fillId="0" borderId="0" xfId="0" applyNumberFormat="1" applyFont="1" applyBorder="1" applyAlignment="1">
      <alignment horizontal="center" wrapText="1"/>
    </xf>
    <xf numFmtId="164" fontId="28" fillId="2" borderId="0" xfId="0" applyFont="1" applyFill="1" applyBorder="1" applyAlignment="1">
      <alignment/>
    </xf>
    <xf numFmtId="164" fontId="28" fillId="2" borderId="0" xfId="0" applyFont="1" applyFill="1" applyAlignment="1">
      <alignment/>
    </xf>
    <xf numFmtId="167" fontId="29" fillId="0" borderId="0" xfId="0" applyNumberFormat="1" applyFont="1" applyAlignment="1">
      <alignment/>
    </xf>
    <xf numFmtId="167" fontId="0" fillId="0" borderId="0" xfId="0" applyNumberFormat="1" applyFont="1" applyAlignment="1">
      <alignment/>
    </xf>
    <xf numFmtId="167" fontId="0" fillId="0" borderId="0" xfId="0" applyNumberFormat="1" applyFont="1" applyBorder="1" applyAlignment="1">
      <alignment/>
    </xf>
    <xf numFmtId="164" fontId="0" fillId="0" borderId="0" xfId="0" applyFont="1" applyBorder="1" applyAlignment="1">
      <alignment/>
    </xf>
    <xf numFmtId="167" fontId="29" fillId="0" borderId="0" xfId="0" applyNumberFormat="1" applyFont="1" applyFill="1" applyAlignment="1">
      <alignment/>
    </xf>
    <xf numFmtId="167" fontId="32" fillId="0" borderId="0" xfId="0" applyNumberFormat="1" applyFont="1" applyAlignment="1">
      <alignment/>
    </xf>
    <xf numFmtId="167" fontId="32" fillId="0" borderId="0" xfId="0" applyNumberFormat="1" applyFont="1" applyBorder="1" applyAlignment="1">
      <alignment/>
    </xf>
    <xf numFmtId="167" fontId="33" fillId="0" borderId="0" xfId="0" applyNumberFormat="1" applyFont="1" applyBorder="1" applyAlignment="1">
      <alignment/>
    </xf>
    <xf numFmtId="164" fontId="28" fillId="0" borderId="0" xfId="0" applyFont="1" applyBorder="1" applyAlignment="1">
      <alignment/>
    </xf>
    <xf numFmtId="167" fontId="30" fillId="0" borderId="38" xfId="0" applyNumberFormat="1" applyFont="1" applyFill="1" applyBorder="1" applyAlignment="1">
      <alignment/>
    </xf>
    <xf numFmtId="167" fontId="28" fillId="0" borderId="0" xfId="0" applyNumberFormat="1" applyFont="1" applyFill="1" applyBorder="1" applyAlignment="1">
      <alignment/>
    </xf>
    <xf numFmtId="167" fontId="29" fillId="0" borderId="0" xfId="0" applyNumberFormat="1" applyFont="1" applyFill="1" applyBorder="1" applyAlignment="1">
      <alignment vertical="center"/>
    </xf>
    <xf numFmtId="167" fontId="33" fillId="0" borderId="0" xfId="0" applyNumberFormat="1" applyFont="1" applyAlignment="1">
      <alignment/>
    </xf>
    <xf numFmtId="167" fontId="29" fillId="0" borderId="0" xfId="0" applyNumberFormat="1" applyFont="1" applyFill="1" applyAlignment="1">
      <alignment/>
    </xf>
    <xf numFmtId="167" fontId="29" fillId="0" borderId="0" xfId="0" applyNumberFormat="1" applyFont="1" applyFill="1" applyBorder="1" applyAlignment="1">
      <alignment/>
    </xf>
    <xf numFmtId="167" fontId="30" fillId="0" borderId="38" xfId="0" applyNumberFormat="1" applyFont="1" applyFill="1" applyBorder="1" applyAlignment="1">
      <alignment vertical="center"/>
    </xf>
    <xf numFmtId="167" fontId="30" fillId="0" borderId="0" xfId="0" applyNumberFormat="1" applyFont="1" applyFill="1" applyBorder="1" applyAlignment="1">
      <alignment vertical="center"/>
    </xf>
    <xf numFmtId="164" fontId="27" fillId="0" borderId="0" xfId="0" applyFont="1" applyAlignment="1">
      <alignment vertical="center"/>
    </xf>
    <xf numFmtId="164" fontId="28" fillId="0" borderId="0" xfId="0" applyFont="1" applyBorder="1" applyAlignment="1">
      <alignment horizontal="left" vertical="center" wrapText="1"/>
    </xf>
    <xf numFmtId="167" fontId="34" fillId="0" borderId="0" xfId="0" applyNumberFormat="1" applyFont="1" applyAlignment="1">
      <alignment/>
    </xf>
    <xf numFmtId="167" fontId="25" fillId="0" borderId="0" xfId="0" applyNumberFormat="1" applyFont="1" applyAlignment="1">
      <alignment/>
    </xf>
    <xf numFmtId="164" fontId="33" fillId="0" borderId="0" xfId="0" applyFont="1" applyBorder="1" applyAlignment="1">
      <alignment/>
    </xf>
    <xf numFmtId="167" fontId="30" fillId="0" borderId="0" xfId="0" applyNumberFormat="1" applyFont="1" applyFill="1" applyAlignment="1">
      <alignment vertical="center"/>
    </xf>
    <xf numFmtId="167" fontId="29" fillId="0" borderId="0" xfId="0" applyNumberFormat="1" applyFont="1" applyFill="1" applyAlignment="1">
      <alignment vertical="center"/>
    </xf>
    <xf numFmtId="167" fontId="34" fillId="0" borderId="0" xfId="0" applyNumberFormat="1" applyFont="1" applyAlignment="1">
      <alignment/>
    </xf>
    <xf numFmtId="167" fontId="34" fillId="0" borderId="0" xfId="0" applyNumberFormat="1" applyFont="1" applyBorder="1" applyAlignment="1">
      <alignment/>
    </xf>
    <xf numFmtId="164" fontId="28" fillId="0" borderId="0" xfId="0" applyFont="1" applyBorder="1" applyAlignment="1">
      <alignment horizontal="left"/>
    </xf>
    <xf numFmtId="164" fontId="27" fillId="2" borderId="0" xfId="0" applyFont="1" applyFill="1" applyAlignment="1">
      <alignment/>
    </xf>
    <xf numFmtId="167" fontId="27" fillId="0" borderId="0" xfId="0" applyNumberFormat="1" applyFont="1" applyBorder="1" applyAlignment="1">
      <alignment/>
    </xf>
    <xf numFmtId="164" fontId="27" fillId="4" borderId="0" xfId="0" applyFont="1" applyFill="1" applyAlignment="1">
      <alignment/>
    </xf>
    <xf numFmtId="167" fontId="29" fillId="0" borderId="0" xfId="0" applyNumberFormat="1" applyFont="1" applyBorder="1" applyAlignment="1">
      <alignment vertical="center"/>
    </xf>
    <xf numFmtId="167" fontId="32" fillId="0" borderId="0" xfId="0" applyNumberFormat="1" applyFont="1" applyAlignment="1">
      <alignment horizontal="right"/>
    </xf>
    <xf numFmtId="164" fontId="0" fillId="0" borderId="0" xfId="0" applyFont="1" applyAlignment="1">
      <alignment/>
    </xf>
    <xf numFmtId="167" fontId="25" fillId="0" borderId="0" xfId="0" applyNumberFormat="1" applyFont="1" applyBorder="1" applyAlignment="1">
      <alignment/>
    </xf>
    <xf numFmtId="167" fontId="28" fillId="0" borderId="38" xfId="0" applyNumberFormat="1" applyFont="1" applyBorder="1" applyAlignment="1">
      <alignment/>
    </xf>
    <xf numFmtId="167" fontId="35" fillId="0" borderId="0" xfId="0" applyNumberFormat="1" applyFont="1" applyBorder="1" applyAlignment="1">
      <alignment/>
    </xf>
    <xf numFmtId="167" fontId="28" fillId="0" borderId="0" xfId="0" applyNumberFormat="1" applyFont="1" applyBorder="1" applyAlignment="1">
      <alignment/>
    </xf>
    <xf numFmtId="164" fontId="27" fillId="2" borderId="0" xfId="0" applyFont="1" applyFill="1" applyBorder="1" applyAlignment="1">
      <alignment horizontal="center" wrapText="1"/>
    </xf>
    <xf numFmtId="167" fontId="27" fillId="2" borderId="0" xfId="0" applyNumberFormat="1" applyFont="1" applyFill="1" applyAlignment="1">
      <alignment/>
    </xf>
    <xf numFmtId="164" fontId="25" fillId="0" borderId="0" xfId="0" applyFont="1" applyAlignment="1">
      <alignment wrapText="1"/>
    </xf>
    <xf numFmtId="164" fontId="33" fillId="0" borderId="0" xfId="0" applyFont="1" applyAlignment="1">
      <alignment wrapText="1"/>
    </xf>
    <xf numFmtId="167" fontId="35" fillId="0" borderId="0" xfId="0" applyNumberFormat="1" applyFont="1" applyAlignment="1">
      <alignment/>
    </xf>
    <xf numFmtId="164" fontId="16" fillId="0" borderId="0" xfId="0" applyFont="1" applyBorder="1" applyAlignment="1">
      <alignment horizontal="center" vertical="center"/>
    </xf>
    <xf numFmtId="167" fontId="16" fillId="0" borderId="0" xfId="0" applyNumberFormat="1" applyFont="1" applyBorder="1" applyAlignment="1">
      <alignment vertical="center" wrapText="1"/>
    </xf>
    <xf numFmtId="165" fontId="16" fillId="0" borderId="0" xfId="15" applyNumberFormat="1" applyFont="1" applyFill="1" applyBorder="1" applyAlignment="1" applyProtection="1">
      <alignment horizontal="right" vertical="center"/>
      <protection/>
    </xf>
    <xf numFmtId="167" fontId="16" fillId="4" borderId="0" xfId="0" applyNumberFormat="1" applyFont="1" applyFill="1" applyBorder="1" applyAlignment="1">
      <alignment vertical="center"/>
    </xf>
    <xf numFmtId="164" fontId="4" fillId="0" borderId="0" xfId="0" applyFont="1" applyBorder="1" applyAlignment="1">
      <alignment/>
    </xf>
    <xf numFmtId="165" fontId="3" fillId="0" borderId="0" xfId="15" applyNumberFormat="1" applyFont="1" applyFill="1" applyBorder="1" applyAlignment="1" applyProtection="1">
      <alignment horizontal="right" vertical="center"/>
      <protection/>
    </xf>
    <xf numFmtId="165" fontId="16" fillId="4" borderId="0" xfId="15" applyNumberFormat="1" applyFont="1" applyFill="1" applyBorder="1" applyAlignment="1" applyProtection="1">
      <alignment horizontal="right" vertical="center"/>
      <protection/>
    </xf>
    <xf numFmtId="164" fontId="28" fillId="0" borderId="0" xfId="0" applyFont="1" applyAlignment="1">
      <alignment horizontal="center" vertical="center"/>
    </xf>
    <xf numFmtId="164" fontId="27" fillId="0" borderId="0" xfId="0" applyFont="1" applyBorder="1" applyAlignment="1">
      <alignment horizontal="center" vertical="center" wrapText="1"/>
    </xf>
    <xf numFmtId="164" fontId="27" fillId="0" borderId="0" xfId="0" applyFont="1" applyAlignment="1">
      <alignment horizontal="center" vertical="center" wrapText="1"/>
    </xf>
    <xf numFmtId="165" fontId="3" fillId="4" borderId="0" xfId="15" applyNumberFormat="1" applyFont="1" applyFill="1" applyBorder="1" applyAlignment="1" applyProtection="1">
      <alignment horizontal="right" vertical="center"/>
      <protection/>
    </xf>
    <xf numFmtId="164" fontId="5" fillId="0" borderId="0" xfId="0" applyFont="1" applyBorder="1" applyAlignment="1">
      <alignment/>
    </xf>
    <xf numFmtId="167" fontId="36" fillId="0" borderId="0" xfId="0" applyNumberFormat="1" applyFont="1" applyBorder="1" applyAlignment="1">
      <alignment/>
    </xf>
    <xf numFmtId="167" fontId="36" fillId="0" borderId="0" xfId="0" applyNumberFormat="1" applyFont="1" applyAlignment="1">
      <alignment/>
    </xf>
    <xf numFmtId="167" fontId="28" fillId="0" borderId="38" xfId="0" applyNumberFormat="1" applyFont="1" applyFill="1" applyBorder="1" applyAlignment="1">
      <alignment/>
    </xf>
    <xf numFmtId="167" fontId="27" fillId="0" borderId="0" xfId="0" applyNumberFormat="1" applyFont="1" applyFill="1" applyAlignment="1">
      <alignment/>
    </xf>
    <xf numFmtId="164" fontId="27" fillId="0" borderId="0" xfId="0" applyFont="1" applyFill="1" applyAlignment="1">
      <alignment/>
    </xf>
    <xf numFmtId="164" fontId="28" fillId="2" borderId="0" xfId="0" applyFont="1" applyFill="1" applyBorder="1" applyAlignment="1">
      <alignment horizontal="left" vertical="center"/>
    </xf>
    <xf numFmtId="164" fontId="28" fillId="0" borderId="0" xfId="0" applyFont="1" applyFill="1" applyBorder="1" applyAlignment="1">
      <alignment vertical="center"/>
    </xf>
    <xf numFmtId="167" fontId="28" fillId="0" borderId="0" xfId="0" applyNumberFormat="1" applyFont="1" applyAlignment="1">
      <alignment/>
    </xf>
    <xf numFmtId="167" fontId="28" fillId="0" borderId="0" xfId="0" applyNumberFormat="1" applyFont="1" applyFill="1" applyAlignment="1">
      <alignment/>
    </xf>
    <xf numFmtId="164" fontId="28" fillId="0" borderId="0" xfId="0" applyFont="1" applyFill="1" applyBorder="1" applyAlignment="1">
      <alignment horizontal="center" vertical="center"/>
    </xf>
    <xf numFmtId="167" fontId="27" fillId="2"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39</xdr:row>
      <xdr:rowOff>66675</xdr:rowOff>
    </xdr:from>
    <xdr:to>
      <xdr:col>4</xdr:col>
      <xdr:colOff>152400</xdr:colOff>
      <xdr:row>42</xdr:row>
      <xdr:rowOff>200025</xdr:rowOff>
    </xdr:to>
    <xdr:sp>
      <xdr:nvSpPr>
        <xdr:cNvPr id="1" name="Right Brace 1"/>
        <xdr:cNvSpPr>
          <a:spLocks/>
        </xdr:cNvSpPr>
      </xdr:nvSpPr>
      <xdr:spPr>
        <a:xfrm>
          <a:off x="5410200" y="7953375"/>
          <a:ext cx="66675" cy="1314450"/>
        </a:xfrm>
        <a:prstGeom prst="rightBrace">
          <a:avLst>
            <a:gd name="adj1" fmla="val -49643"/>
            <a:gd name="adj2" fmla="val 0"/>
          </a:avLst>
        </a:prstGeom>
        <a:noFill/>
        <a:ln w="936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2533650</xdr:colOff>
      <xdr:row>45</xdr:row>
      <xdr:rowOff>47625</xdr:rowOff>
    </xdr:from>
    <xdr:to>
      <xdr:col>4</xdr:col>
      <xdr:colOff>28575</xdr:colOff>
      <xdr:row>50</xdr:row>
      <xdr:rowOff>180975</xdr:rowOff>
    </xdr:to>
    <xdr:sp>
      <xdr:nvSpPr>
        <xdr:cNvPr id="2" name="Right Brace 2"/>
        <xdr:cNvSpPr>
          <a:spLocks/>
        </xdr:cNvSpPr>
      </xdr:nvSpPr>
      <xdr:spPr>
        <a:xfrm>
          <a:off x="4371975" y="9715500"/>
          <a:ext cx="981075" cy="1133475"/>
        </a:xfrm>
        <a:prstGeom prst="rightBrace">
          <a:avLst>
            <a:gd name="adj1" fmla="val -47518"/>
            <a:gd name="adj2" fmla="val 0"/>
          </a:avLst>
        </a:prstGeom>
        <a:noFill/>
        <a:ln w="936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45"/>
  <sheetViews>
    <sheetView zoomScale="76" zoomScaleNormal="76" workbookViewId="0" topLeftCell="A1">
      <selection activeCell="A1" sqref="A1"/>
    </sheetView>
  </sheetViews>
  <sheetFormatPr defaultColWidth="9.140625" defaultRowHeight="12.75"/>
  <cols>
    <col min="1" max="1" width="3.7109375" style="1" customWidth="1"/>
    <col min="2" max="2" width="8.00390625" style="2" customWidth="1"/>
    <col min="3" max="3" width="3.140625" style="1" customWidth="1"/>
    <col min="4" max="4" width="41.00390625" style="1" customWidth="1"/>
    <col min="5" max="5" width="11.8515625" style="1" customWidth="1"/>
    <col min="6" max="6" width="15.57421875" style="1" customWidth="1"/>
    <col min="7" max="7" width="15.140625" style="1" customWidth="1"/>
    <col min="8" max="8" width="14.57421875" style="1" customWidth="1"/>
    <col min="9" max="9" width="13.00390625" style="3" customWidth="1"/>
    <col min="10" max="10" width="12.00390625" style="1" customWidth="1"/>
    <col min="11" max="11" width="14.8515625" style="1" customWidth="1"/>
    <col min="12" max="16384" width="9.140625" style="1" customWidth="1"/>
  </cols>
  <sheetData>
    <row r="1" spans="1:9" ht="19.5">
      <c r="A1" s="4" t="s">
        <v>0</v>
      </c>
      <c r="B1" s="5" t="s">
        <v>1</v>
      </c>
      <c r="C1" s="5"/>
      <c r="D1" s="5"/>
      <c r="E1" s="5"/>
      <c r="F1" s="6"/>
      <c r="G1" s="6"/>
      <c r="H1" s="7"/>
      <c r="I1" s="8"/>
    </row>
    <row r="2" spans="1:9" ht="18.75">
      <c r="A2" s="4"/>
      <c r="B2" s="9" t="s">
        <v>2</v>
      </c>
      <c r="C2" s="9"/>
      <c r="D2" s="9"/>
      <c r="E2" s="9"/>
      <c r="F2" s="9"/>
      <c r="I2" s="10"/>
    </row>
    <row r="3" spans="1:9" ht="18.75">
      <c r="A3" s="4"/>
      <c r="B3" s="11" t="s">
        <v>3</v>
      </c>
      <c r="C3" s="11"/>
      <c r="D3" s="10"/>
      <c r="E3" s="10"/>
      <c r="F3" s="12"/>
      <c r="I3" s="10"/>
    </row>
    <row r="4" spans="1:11" ht="17.25" customHeight="1">
      <c r="A4" s="4"/>
      <c r="B4" s="13"/>
      <c r="C4" s="11"/>
      <c r="D4" s="11"/>
      <c r="E4" s="11"/>
      <c r="F4" s="12"/>
      <c r="G4" s="11"/>
      <c r="I4" s="14"/>
      <c r="K4" s="11" t="s">
        <v>4</v>
      </c>
    </row>
    <row r="5" spans="1:11" ht="77.25" customHeight="1">
      <c r="A5" s="15" t="s">
        <v>5</v>
      </c>
      <c r="B5" s="15" t="s">
        <v>6</v>
      </c>
      <c r="C5" s="15" t="s">
        <v>7</v>
      </c>
      <c r="D5" s="16" t="s">
        <v>8</v>
      </c>
      <c r="E5" s="17" t="s">
        <v>9</v>
      </c>
      <c r="F5" s="17" t="s">
        <v>10</v>
      </c>
      <c r="G5" s="17" t="s">
        <v>11</v>
      </c>
      <c r="H5" s="17" t="s">
        <v>12</v>
      </c>
      <c r="I5" s="18">
        <v>2019</v>
      </c>
      <c r="J5" s="19">
        <v>2020</v>
      </c>
      <c r="K5" s="20" t="s">
        <v>13</v>
      </c>
    </row>
    <row r="6" spans="1:11" ht="27" customHeight="1">
      <c r="A6" s="15"/>
      <c r="B6" s="15"/>
      <c r="C6" s="15"/>
      <c r="D6" s="21"/>
      <c r="E6" s="17"/>
      <c r="F6" s="17"/>
      <c r="G6" s="17"/>
      <c r="H6" s="17"/>
      <c r="I6" s="22" t="s">
        <v>14</v>
      </c>
      <c r="J6" s="22"/>
      <c r="K6" s="20"/>
    </row>
    <row r="7" spans="1:11" ht="21" customHeight="1">
      <c r="A7" s="23"/>
      <c r="B7" s="24"/>
      <c r="C7" s="25"/>
      <c r="D7" s="25" t="s">
        <v>15</v>
      </c>
      <c r="E7" s="26">
        <f>E8+E13+E17+E23+E28</f>
        <v>46332</v>
      </c>
      <c r="F7" s="26">
        <f>F8+F13+F17+F23+F28</f>
        <v>47500</v>
      </c>
      <c r="G7" s="26">
        <f>G8+G13+G17+G23+G28</f>
        <v>16349</v>
      </c>
      <c r="H7" s="26">
        <f>H8+H13+H17+H23+H28</f>
        <v>52400</v>
      </c>
      <c r="I7" s="26">
        <f>I8+I13+I17+I23+I28</f>
        <v>53800</v>
      </c>
      <c r="J7" s="26">
        <f>J8+J13+J17+J23+J28</f>
        <v>55150</v>
      </c>
      <c r="K7" s="26">
        <f>K8+K13+K17+K23+K28</f>
        <v>208850</v>
      </c>
    </row>
    <row r="8" spans="1:11" ht="18.75">
      <c r="A8" s="27"/>
      <c r="B8" s="28"/>
      <c r="C8" s="29"/>
      <c r="D8" s="29" t="s">
        <v>16</v>
      </c>
      <c r="E8" s="30">
        <f>SUM(E9:E11)</f>
        <v>23883</v>
      </c>
      <c r="F8" s="30">
        <f>SUM(F9:F11)</f>
        <v>20500</v>
      </c>
      <c r="G8" s="30">
        <f>SUM(G9:G11)</f>
        <v>6720</v>
      </c>
      <c r="H8" s="30">
        <f>SUM(H9:H11)</f>
        <v>19700</v>
      </c>
      <c r="I8" s="30">
        <f>SUM(I9:I11)</f>
        <v>20000</v>
      </c>
      <c r="J8" s="30">
        <f>SUM(J9:J11)</f>
        <v>20300</v>
      </c>
      <c r="K8" s="30">
        <f>SUM(K9:K11)</f>
        <v>80500</v>
      </c>
    </row>
    <row r="9" spans="1:11" ht="18.75">
      <c r="A9" s="27"/>
      <c r="B9" s="31">
        <v>1001</v>
      </c>
      <c r="C9" s="32"/>
      <c r="D9" s="33" t="s">
        <v>17</v>
      </c>
      <c r="E9" s="34">
        <v>11091</v>
      </c>
      <c r="F9" s="35">
        <v>10500</v>
      </c>
      <c r="G9" s="35">
        <v>3763</v>
      </c>
      <c r="H9" s="35">
        <v>10500</v>
      </c>
      <c r="I9" s="35">
        <v>10600</v>
      </c>
      <c r="J9" s="35">
        <v>10700</v>
      </c>
      <c r="K9" s="35">
        <f aca="true" t="shared" si="0" ref="K9:K11">+F9+H9+I9+J9</f>
        <v>42300</v>
      </c>
    </row>
    <row r="10" spans="1:15" ht="18.75">
      <c r="A10" s="27"/>
      <c r="B10" s="31">
        <v>1002</v>
      </c>
      <c r="C10" s="32"/>
      <c r="D10" s="33" t="s">
        <v>18</v>
      </c>
      <c r="E10" s="34">
        <v>2575</v>
      </c>
      <c r="F10" s="35">
        <v>3800</v>
      </c>
      <c r="G10" s="35">
        <v>660</v>
      </c>
      <c r="H10" s="35">
        <v>3000</v>
      </c>
      <c r="I10" s="35">
        <v>3100</v>
      </c>
      <c r="J10" s="35">
        <v>3200</v>
      </c>
      <c r="K10" s="35">
        <f t="shared" si="0"/>
        <v>13100</v>
      </c>
      <c r="L10" s="36"/>
      <c r="M10" s="36"/>
      <c r="N10" s="36"/>
      <c r="O10" s="36"/>
    </row>
    <row r="11" spans="1:14" ht="18.75">
      <c r="A11" s="27"/>
      <c r="B11" s="31">
        <v>1003</v>
      </c>
      <c r="C11" s="32"/>
      <c r="D11" s="33" t="s">
        <v>19</v>
      </c>
      <c r="E11" s="34">
        <v>10217</v>
      </c>
      <c r="F11" s="35">
        <v>6200</v>
      </c>
      <c r="G11" s="35">
        <v>2297</v>
      </c>
      <c r="H11" s="35">
        <v>6200</v>
      </c>
      <c r="I11" s="35">
        <v>6300</v>
      </c>
      <c r="J11" s="35">
        <v>6400</v>
      </c>
      <c r="K11" s="35">
        <f t="shared" si="0"/>
        <v>25100</v>
      </c>
      <c r="L11" s="36"/>
      <c r="M11" s="36"/>
      <c r="N11" s="36"/>
    </row>
    <row r="12" spans="1:14" ht="15" customHeight="1">
      <c r="A12" s="27"/>
      <c r="B12" s="31"/>
      <c r="C12" s="29"/>
      <c r="D12" s="29"/>
      <c r="E12" s="37"/>
      <c r="F12" s="38"/>
      <c r="G12" s="38"/>
      <c r="H12" s="38"/>
      <c r="I12" s="38"/>
      <c r="J12" s="38"/>
      <c r="K12" s="38"/>
      <c r="L12" s="36"/>
      <c r="M12" s="36"/>
      <c r="N12" s="36"/>
    </row>
    <row r="13" spans="1:14" ht="18.75">
      <c r="A13" s="27"/>
      <c r="B13" s="31"/>
      <c r="C13" s="29"/>
      <c r="D13" s="29" t="s">
        <v>20</v>
      </c>
      <c r="E13" s="37">
        <f>SUM(E14:E15)</f>
        <v>2292</v>
      </c>
      <c r="F13" s="38">
        <f>SUM(F14:F15)</f>
        <v>3000</v>
      </c>
      <c r="G13" s="38">
        <f>SUM(G14:G15)</f>
        <v>349</v>
      </c>
      <c r="H13" s="38">
        <f>SUM(H14:H15)</f>
        <v>3500</v>
      </c>
      <c r="I13" s="38">
        <f>SUM(I14:I15)</f>
        <v>3700</v>
      </c>
      <c r="J13" s="38">
        <f>SUM(J14:J15)</f>
        <v>3900</v>
      </c>
      <c r="K13" s="38">
        <f>SUM(K14:K15)</f>
        <v>14100</v>
      </c>
      <c r="L13" s="36"/>
      <c r="M13" s="36"/>
      <c r="N13" s="36"/>
    </row>
    <row r="14" spans="1:14" ht="18.75">
      <c r="A14" s="27"/>
      <c r="B14" s="31">
        <v>1101</v>
      </c>
      <c r="C14" s="32"/>
      <c r="D14" s="39" t="s">
        <v>21</v>
      </c>
      <c r="E14" s="34">
        <v>1298</v>
      </c>
      <c r="F14" s="35">
        <v>1000</v>
      </c>
      <c r="G14" s="35">
        <v>302</v>
      </c>
      <c r="H14" s="35">
        <v>1500</v>
      </c>
      <c r="I14" s="35">
        <v>1600</v>
      </c>
      <c r="J14" s="35">
        <v>1700</v>
      </c>
      <c r="K14" s="35">
        <f aca="true" t="shared" si="1" ref="K14:K15">+F14+H14+I14+J14</f>
        <v>5800</v>
      </c>
      <c r="L14" s="36"/>
      <c r="M14" s="36"/>
      <c r="N14" s="36"/>
    </row>
    <row r="15" spans="1:14" ht="18.75">
      <c r="A15" s="27"/>
      <c r="B15" s="31">
        <v>1102</v>
      </c>
      <c r="C15" s="32"/>
      <c r="D15" s="33" t="s">
        <v>22</v>
      </c>
      <c r="E15" s="34">
        <v>994</v>
      </c>
      <c r="F15" s="35">
        <v>2000</v>
      </c>
      <c r="G15" s="35">
        <v>47</v>
      </c>
      <c r="H15" s="35">
        <v>2000</v>
      </c>
      <c r="I15" s="35">
        <v>2100</v>
      </c>
      <c r="J15" s="35">
        <v>2200</v>
      </c>
      <c r="K15" s="35">
        <f t="shared" si="1"/>
        <v>8300</v>
      </c>
      <c r="L15" s="36"/>
      <c r="M15" s="36"/>
      <c r="N15" s="36"/>
    </row>
    <row r="16" spans="1:14" ht="16.5" customHeight="1">
      <c r="A16" s="27"/>
      <c r="B16" s="31"/>
      <c r="C16" s="32"/>
      <c r="D16" s="40"/>
      <c r="E16" s="37"/>
      <c r="F16" s="38"/>
      <c r="G16" s="38"/>
      <c r="H16" s="38"/>
      <c r="I16" s="38"/>
      <c r="J16" s="38"/>
      <c r="K16" s="38"/>
      <c r="L16" s="36"/>
      <c r="M16" s="36"/>
      <c r="N16" s="36"/>
    </row>
    <row r="17" spans="1:14" ht="18.75">
      <c r="A17" s="27"/>
      <c r="B17" s="31"/>
      <c r="C17" s="41"/>
      <c r="D17" s="41" t="s">
        <v>23</v>
      </c>
      <c r="E17" s="37">
        <f>SUM(E18:E21)</f>
        <v>9967</v>
      </c>
      <c r="F17" s="38">
        <f>SUM(F18:F21)</f>
        <v>10600</v>
      </c>
      <c r="G17" s="38">
        <f>SUM(G18:G21)</f>
        <v>2972</v>
      </c>
      <c r="H17" s="38">
        <f>SUM(H18:H21)</f>
        <v>13100</v>
      </c>
      <c r="I17" s="38">
        <f>SUM(I18:I21)</f>
        <v>13450</v>
      </c>
      <c r="J17" s="38">
        <f>SUM(J18:J21)</f>
        <v>13750</v>
      </c>
      <c r="K17" s="38">
        <f>SUM(K18:K21)</f>
        <v>50900</v>
      </c>
      <c r="L17" s="36"/>
      <c r="M17" s="36"/>
      <c r="N17" s="36"/>
    </row>
    <row r="18" spans="1:14" ht="18.75">
      <c r="A18" s="27"/>
      <c r="B18" s="31">
        <v>1201</v>
      </c>
      <c r="C18" s="32"/>
      <c r="D18" s="33" t="s">
        <v>24</v>
      </c>
      <c r="E18" s="34">
        <v>1493</v>
      </c>
      <c r="F18" s="35">
        <v>1500</v>
      </c>
      <c r="G18" s="35">
        <v>1160</v>
      </c>
      <c r="H18" s="35">
        <v>2500</v>
      </c>
      <c r="I18" s="35">
        <v>2600</v>
      </c>
      <c r="J18" s="35">
        <v>2700</v>
      </c>
      <c r="K18" s="35">
        <f aca="true" t="shared" si="2" ref="K18:K21">+F18+H18+I18+J18</f>
        <v>9300</v>
      </c>
      <c r="L18" s="36"/>
      <c r="M18" s="36"/>
      <c r="N18" s="36"/>
    </row>
    <row r="19" spans="1:14" ht="18.75">
      <c r="A19" s="27"/>
      <c r="B19" s="31">
        <v>1202</v>
      </c>
      <c r="C19" s="32"/>
      <c r="D19" s="33" t="s">
        <v>25</v>
      </c>
      <c r="E19" s="42">
        <v>7468</v>
      </c>
      <c r="F19" s="43">
        <v>9000</v>
      </c>
      <c r="G19" s="43">
        <v>1768</v>
      </c>
      <c r="H19" s="43">
        <v>9000</v>
      </c>
      <c r="I19" s="43">
        <v>9100</v>
      </c>
      <c r="J19" s="43">
        <v>9200</v>
      </c>
      <c r="K19" s="35">
        <f t="shared" si="2"/>
        <v>36300</v>
      </c>
      <c r="L19" s="36"/>
      <c r="M19" s="36"/>
      <c r="N19" s="36"/>
    </row>
    <row r="20" spans="1:14" ht="18.75">
      <c r="A20" s="27"/>
      <c r="B20" s="31">
        <v>1203</v>
      </c>
      <c r="C20" s="32"/>
      <c r="D20" s="33" t="s">
        <v>26</v>
      </c>
      <c r="E20" s="34">
        <v>32</v>
      </c>
      <c r="F20" s="35">
        <v>100</v>
      </c>
      <c r="G20" s="35">
        <v>44</v>
      </c>
      <c r="H20" s="35">
        <v>100</v>
      </c>
      <c r="I20" s="35">
        <v>150</v>
      </c>
      <c r="J20" s="35">
        <v>200</v>
      </c>
      <c r="K20" s="35">
        <f t="shared" si="2"/>
        <v>550</v>
      </c>
      <c r="L20" s="36"/>
      <c r="M20" s="36"/>
      <c r="N20" s="36"/>
    </row>
    <row r="21" spans="1:14" ht="18.75">
      <c r="A21" s="27"/>
      <c r="B21" s="44">
        <v>1205</v>
      </c>
      <c r="C21" s="32"/>
      <c r="D21" s="45" t="s">
        <v>27</v>
      </c>
      <c r="E21" s="34">
        <v>974</v>
      </c>
      <c r="F21" s="35"/>
      <c r="G21" s="35"/>
      <c r="H21" s="35">
        <v>1500</v>
      </c>
      <c r="I21" s="35">
        <v>1600</v>
      </c>
      <c r="J21" s="35">
        <v>1650</v>
      </c>
      <c r="K21" s="35">
        <f t="shared" si="2"/>
        <v>4750</v>
      </c>
      <c r="L21" s="36"/>
      <c r="M21" s="36"/>
      <c r="N21" s="36"/>
    </row>
    <row r="22" spans="1:14" ht="14.25" customHeight="1">
      <c r="A22" s="27"/>
      <c r="B22" s="31"/>
      <c r="C22" s="29"/>
      <c r="D22" s="29"/>
      <c r="E22" s="37"/>
      <c r="F22" s="38"/>
      <c r="G22" s="38"/>
      <c r="H22" s="38"/>
      <c r="I22" s="38"/>
      <c r="J22" s="38"/>
      <c r="K22" s="38"/>
      <c r="L22" s="36"/>
      <c r="M22" s="36"/>
      <c r="N22" s="36"/>
    </row>
    <row r="23" spans="1:14" ht="18.75">
      <c r="A23" s="27"/>
      <c r="B23" s="31"/>
      <c r="C23" s="29"/>
      <c r="D23" s="29" t="s">
        <v>28</v>
      </c>
      <c r="E23" s="37">
        <f>SUM(E24:E26)</f>
        <v>4987</v>
      </c>
      <c r="F23" s="38">
        <f>SUM(F24:F26)</f>
        <v>5500</v>
      </c>
      <c r="G23" s="38">
        <f>SUM(G24:G26)</f>
        <v>4042</v>
      </c>
      <c r="H23" s="38">
        <f>SUM(H24:H26)</f>
        <v>7000</v>
      </c>
      <c r="I23" s="38">
        <f>SUM(I24:I26)</f>
        <v>7200</v>
      </c>
      <c r="J23" s="38">
        <f>SUM(J24:J26)</f>
        <v>7400</v>
      </c>
      <c r="K23" s="38">
        <f>SUM(K24:K26)</f>
        <v>27100</v>
      </c>
      <c r="L23" s="36"/>
      <c r="M23" s="36"/>
      <c r="N23" s="36"/>
    </row>
    <row r="24" spans="1:14" ht="18.75">
      <c r="A24" s="27"/>
      <c r="B24" s="31">
        <v>1301</v>
      </c>
      <c r="C24" s="28"/>
      <c r="D24" s="33" t="s">
        <v>29</v>
      </c>
      <c r="E24" s="34">
        <v>4695</v>
      </c>
      <c r="F24" s="34">
        <v>4000</v>
      </c>
      <c r="G24" s="34">
        <v>3597</v>
      </c>
      <c r="H24" s="35">
        <v>6000</v>
      </c>
      <c r="I24" s="35">
        <v>6100</v>
      </c>
      <c r="J24" s="35">
        <v>6200</v>
      </c>
      <c r="K24" s="35">
        <f aca="true" t="shared" si="3" ref="K24:K26">+F24+H24+I24+J24</f>
        <v>22300</v>
      </c>
      <c r="L24" s="36"/>
      <c r="M24" s="36"/>
      <c r="N24" s="36"/>
    </row>
    <row r="25" spans="1:14" ht="18.75">
      <c r="A25" s="27"/>
      <c r="B25" s="31">
        <v>1302</v>
      </c>
      <c r="C25" s="28"/>
      <c r="D25" s="39" t="s">
        <v>30</v>
      </c>
      <c r="E25" s="34">
        <v>292</v>
      </c>
      <c r="F25" s="35">
        <v>1000</v>
      </c>
      <c r="G25" s="35">
        <v>175</v>
      </c>
      <c r="H25" s="35">
        <v>500</v>
      </c>
      <c r="I25" s="35">
        <v>550</v>
      </c>
      <c r="J25" s="35">
        <v>600</v>
      </c>
      <c r="K25" s="35">
        <f t="shared" si="3"/>
        <v>2650</v>
      </c>
      <c r="L25" s="36"/>
      <c r="M25" s="36"/>
      <c r="N25" s="36"/>
    </row>
    <row r="26" spans="1:14" ht="18.75">
      <c r="A26" s="27"/>
      <c r="B26" s="31">
        <v>1303</v>
      </c>
      <c r="C26" s="28"/>
      <c r="D26" s="39" t="s">
        <v>31</v>
      </c>
      <c r="E26" s="34"/>
      <c r="F26" s="35">
        <v>500</v>
      </c>
      <c r="G26" s="35">
        <v>270</v>
      </c>
      <c r="H26" s="35">
        <v>500</v>
      </c>
      <c r="I26" s="35">
        <v>550</v>
      </c>
      <c r="J26" s="35">
        <v>600</v>
      </c>
      <c r="K26" s="35">
        <f t="shared" si="3"/>
        <v>2150</v>
      </c>
      <c r="L26" s="36"/>
      <c r="M26" s="36"/>
      <c r="N26" s="36"/>
    </row>
    <row r="27" spans="1:11" ht="14.25" customHeight="1">
      <c r="A27" s="46"/>
      <c r="B27" s="47"/>
      <c r="C27" s="48"/>
      <c r="D27" s="48"/>
      <c r="E27" s="49"/>
      <c r="F27" s="50"/>
      <c r="G27" s="50"/>
      <c r="H27" s="50"/>
      <c r="I27" s="50"/>
      <c r="J27" s="50"/>
      <c r="K27" s="50"/>
    </row>
    <row r="28" spans="1:11" ht="18.75">
      <c r="A28" s="27"/>
      <c r="B28" s="31"/>
      <c r="C28" s="29"/>
      <c r="D28" s="29" t="s">
        <v>32</v>
      </c>
      <c r="E28" s="37">
        <f>SUM(E29:E33)</f>
        <v>5203</v>
      </c>
      <c r="F28" s="38">
        <f>SUM(F29:F33)</f>
        <v>7900</v>
      </c>
      <c r="G28" s="38">
        <f>SUM(G29:G33)</f>
        <v>2266</v>
      </c>
      <c r="H28" s="38">
        <f>SUM(H29:H33)</f>
        <v>9100</v>
      </c>
      <c r="I28" s="38">
        <f>SUM(I29:I33)</f>
        <v>9450</v>
      </c>
      <c r="J28" s="38">
        <f>SUM(J29:J33)</f>
        <v>9800</v>
      </c>
      <c r="K28" s="38">
        <f>SUM(K29:K33)</f>
        <v>36250</v>
      </c>
    </row>
    <row r="29" spans="1:11" ht="18.75">
      <c r="A29" s="27"/>
      <c r="B29" s="31">
        <v>1401</v>
      </c>
      <c r="C29" s="28"/>
      <c r="D29" s="33" t="s">
        <v>33</v>
      </c>
      <c r="E29" s="34">
        <v>131</v>
      </c>
      <c r="F29" s="35">
        <v>2400</v>
      </c>
      <c r="G29" s="35">
        <v>100</v>
      </c>
      <c r="H29" s="35">
        <v>2000</v>
      </c>
      <c r="I29" s="35">
        <v>2100</v>
      </c>
      <c r="J29" s="35">
        <v>2200</v>
      </c>
      <c r="K29" s="35">
        <f aca="true" t="shared" si="4" ref="K29:K31">+F29+H29+I29+J29</f>
        <v>8700</v>
      </c>
    </row>
    <row r="30" spans="1:11" ht="18.75">
      <c r="A30" s="27"/>
      <c r="B30" s="31">
        <v>1402</v>
      </c>
      <c r="C30" s="28"/>
      <c r="D30" s="33" t="s">
        <v>34</v>
      </c>
      <c r="E30" s="34">
        <v>1863</v>
      </c>
      <c r="F30" s="35">
        <v>2600</v>
      </c>
      <c r="G30" s="35">
        <v>459</v>
      </c>
      <c r="H30" s="35">
        <v>2600</v>
      </c>
      <c r="I30" s="35">
        <v>2650</v>
      </c>
      <c r="J30" s="35">
        <v>2700</v>
      </c>
      <c r="K30" s="35">
        <f t="shared" si="4"/>
        <v>10550</v>
      </c>
    </row>
    <row r="31" spans="1:11" ht="18.75">
      <c r="A31" s="27"/>
      <c r="B31" s="31">
        <v>1403</v>
      </c>
      <c r="C31" s="28"/>
      <c r="D31" s="33" t="s">
        <v>35</v>
      </c>
      <c r="E31" s="34">
        <v>1561</v>
      </c>
      <c r="F31" s="35">
        <v>1900</v>
      </c>
      <c r="G31" s="35">
        <v>708</v>
      </c>
      <c r="H31" s="35">
        <v>2000</v>
      </c>
      <c r="I31" s="35">
        <v>2100</v>
      </c>
      <c r="J31" s="35">
        <v>2200</v>
      </c>
      <c r="K31" s="35">
        <f t="shared" si="4"/>
        <v>8200</v>
      </c>
    </row>
    <row r="32" spans="1:11" ht="18.75">
      <c r="A32" s="27"/>
      <c r="B32" s="31">
        <v>1404</v>
      </c>
      <c r="C32" s="28"/>
      <c r="D32" s="33" t="s">
        <v>36</v>
      </c>
      <c r="E32" s="34"/>
      <c r="F32" s="35"/>
      <c r="G32" s="35"/>
      <c r="H32" s="35"/>
      <c r="I32" s="35"/>
      <c r="J32" s="35"/>
      <c r="K32" s="35"/>
    </row>
    <row r="33" spans="1:11" ht="18.75">
      <c r="A33" s="27"/>
      <c r="B33" s="31">
        <v>1409</v>
      </c>
      <c r="C33" s="28"/>
      <c r="D33" s="33" t="s">
        <v>37</v>
      </c>
      <c r="E33" s="34">
        <v>1648</v>
      </c>
      <c r="F33" s="35">
        <v>1000</v>
      </c>
      <c r="G33" s="35">
        <v>999</v>
      </c>
      <c r="H33" s="35">
        <v>2500</v>
      </c>
      <c r="I33" s="35">
        <v>2600</v>
      </c>
      <c r="J33" s="35">
        <v>2700</v>
      </c>
      <c r="K33" s="35">
        <f>+F33+H33+I33+J33</f>
        <v>8800</v>
      </c>
    </row>
    <row r="34" spans="1:11" ht="18.75">
      <c r="A34" s="27"/>
      <c r="B34" s="31"/>
      <c r="C34" s="28"/>
      <c r="D34" s="40"/>
      <c r="E34" s="34"/>
      <c r="F34" s="35"/>
      <c r="G34" s="35"/>
      <c r="H34" s="35"/>
      <c r="I34" s="35"/>
      <c r="J34" s="35"/>
      <c r="K34" s="35"/>
    </row>
    <row r="35" spans="1:256" s="56" customFormat="1" ht="18.75" customHeight="1">
      <c r="A35" s="51"/>
      <c r="B35" s="52"/>
      <c r="C35" s="53"/>
      <c r="D35" s="54" t="s">
        <v>38</v>
      </c>
      <c r="E35" s="55">
        <f>SUM(E36+E41)</f>
        <v>38793</v>
      </c>
      <c r="F35" s="55">
        <f>SUM(F36+F41)</f>
        <v>70000</v>
      </c>
      <c r="G35" s="55">
        <f>SUM(G36+G41)</f>
        <v>47615</v>
      </c>
      <c r="H35" s="55">
        <f>SUM(H36+H41)</f>
        <v>8000</v>
      </c>
      <c r="I35" s="55">
        <f>SUM(I36+I41)</f>
        <v>8450</v>
      </c>
      <c r="J35" s="55">
        <f>SUM(J36+J41)</f>
        <v>8900</v>
      </c>
      <c r="K35" s="55">
        <f>SUM(K36+K41)</f>
        <v>95350</v>
      </c>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row>
    <row r="36" spans="1:11" ht="54.75">
      <c r="A36" s="27"/>
      <c r="B36" s="31"/>
      <c r="C36" s="29"/>
      <c r="D36" s="58" t="s">
        <v>39</v>
      </c>
      <c r="E36" s="37">
        <f>SUM(E37:E39)</f>
        <v>2064</v>
      </c>
      <c r="F36" s="38">
        <f>SUM(F37:F39)</f>
        <v>26000</v>
      </c>
      <c r="G36" s="38">
        <f>SUM(G37:G39)</f>
        <v>5379</v>
      </c>
      <c r="H36" s="38">
        <f>SUM(H37:H39)</f>
        <v>5200</v>
      </c>
      <c r="I36" s="38">
        <f>SUM(I37:I39)</f>
        <v>5450</v>
      </c>
      <c r="J36" s="38">
        <f>SUM(J37:J39)</f>
        <v>5700</v>
      </c>
      <c r="K36" s="38">
        <f>SUM(K37:K39)</f>
        <v>42350</v>
      </c>
    </row>
    <row r="37" spans="1:11" ht="18.75">
      <c r="A37" s="27"/>
      <c r="B37" s="31">
        <v>2001</v>
      </c>
      <c r="C37" s="28"/>
      <c r="D37" s="39" t="s">
        <v>31</v>
      </c>
      <c r="E37" s="59">
        <v>47</v>
      </c>
      <c r="F37" s="59">
        <f>500+23000</f>
        <v>23500</v>
      </c>
      <c r="G37" s="60">
        <v>5081</v>
      </c>
      <c r="H37" s="60">
        <v>2000</v>
      </c>
      <c r="I37" s="60">
        <v>2100</v>
      </c>
      <c r="J37" s="60">
        <v>2200</v>
      </c>
      <c r="K37" s="35">
        <f aca="true" t="shared" si="5" ref="K37:K39">+F37+H37+I37+J37</f>
        <v>29800</v>
      </c>
    </row>
    <row r="38" spans="1:11" ht="18.75">
      <c r="A38" s="27"/>
      <c r="B38" s="31">
        <v>2002</v>
      </c>
      <c r="C38" s="28"/>
      <c r="D38" s="39" t="s">
        <v>40</v>
      </c>
      <c r="E38" s="59">
        <v>121</v>
      </c>
      <c r="F38" s="59">
        <v>200</v>
      </c>
      <c r="G38" s="60"/>
      <c r="H38" s="60">
        <v>200</v>
      </c>
      <c r="I38" s="60">
        <v>250</v>
      </c>
      <c r="J38" s="60">
        <v>300</v>
      </c>
      <c r="K38" s="35">
        <f t="shared" si="5"/>
        <v>950</v>
      </c>
    </row>
    <row r="39" spans="1:11" ht="18.75">
      <c r="A39" s="27"/>
      <c r="B39" s="31">
        <v>2003</v>
      </c>
      <c r="C39" s="28"/>
      <c r="D39" s="39" t="s">
        <v>41</v>
      </c>
      <c r="E39" s="59">
        <v>1896</v>
      </c>
      <c r="F39" s="59">
        <v>2300</v>
      </c>
      <c r="G39" s="60">
        <v>298</v>
      </c>
      <c r="H39" s="60">
        <v>3000</v>
      </c>
      <c r="I39" s="60">
        <v>3100</v>
      </c>
      <c r="J39" s="60">
        <v>3200</v>
      </c>
      <c r="K39" s="35">
        <f t="shared" si="5"/>
        <v>11600</v>
      </c>
    </row>
    <row r="40" spans="1:11" ht="12.75" customHeight="1">
      <c r="A40" s="27"/>
      <c r="B40" s="31"/>
      <c r="C40" s="29"/>
      <c r="D40" s="29"/>
      <c r="E40" s="37"/>
      <c r="F40" s="38"/>
      <c r="G40" s="38"/>
      <c r="H40" s="38"/>
      <c r="I40" s="38"/>
      <c r="J40" s="38"/>
      <c r="K40" s="38"/>
    </row>
    <row r="41" spans="1:11" ht="18.75">
      <c r="A41" s="27"/>
      <c r="B41" s="31"/>
      <c r="C41" s="29"/>
      <c r="D41" s="29" t="s">
        <v>42</v>
      </c>
      <c r="E41" s="37">
        <f>SUM(E42:E44)</f>
        <v>36729</v>
      </c>
      <c r="F41" s="38">
        <f>SUM(F42:F44)</f>
        <v>44000</v>
      </c>
      <c r="G41" s="38">
        <f>SUM(G42:G44)</f>
        <v>42236</v>
      </c>
      <c r="H41" s="38">
        <f>SUM(H42:H44)</f>
        <v>2800</v>
      </c>
      <c r="I41" s="38">
        <f>SUM(I42:I44)</f>
        <v>3000</v>
      </c>
      <c r="J41" s="38">
        <f>SUM(J42:J44)</f>
        <v>3200</v>
      </c>
      <c r="K41" s="38">
        <f>+F41+H41+I41+J41</f>
        <v>53000</v>
      </c>
    </row>
    <row r="42" spans="1:11" ht="18.75">
      <c r="A42" s="27"/>
      <c r="B42" s="31">
        <v>2101</v>
      </c>
      <c r="C42" s="28"/>
      <c r="D42" s="39" t="s">
        <v>29</v>
      </c>
      <c r="E42" s="34">
        <v>35000</v>
      </c>
      <c r="F42" s="35">
        <v>42000</v>
      </c>
      <c r="G42" s="35">
        <v>42000</v>
      </c>
      <c r="H42" s="61"/>
      <c r="I42" s="61" t="s">
        <v>43</v>
      </c>
      <c r="J42" s="61" t="s">
        <v>43</v>
      </c>
      <c r="K42" s="35"/>
    </row>
    <row r="43" spans="1:11" ht="18.75">
      <c r="A43" s="27"/>
      <c r="B43" s="31">
        <v>2102</v>
      </c>
      <c r="C43" s="28"/>
      <c r="D43" s="39" t="s">
        <v>44</v>
      </c>
      <c r="E43" s="34">
        <v>1000</v>
      </c>
      <c r="F43" s="34">
        <v>1000</v>
      </c>
      <c r="G43" s="60">
        <v>198</v>
      </c>
      <c r="H43" s="60">
        <v>1500</v>
      </c>
      <c r="I43" s="60">
        <v>1600</v>
      </c>
      <c r="J43" s="60">
        <v>1700</v>
      </c>
      <c r="K43" s="35">
        <f aca="true" t="shared" si="6" ref="K43:K44">+F43+H43+I43+J43</f>
        <v>5800</v>
      </c>
    </row>
    <row r="44" spans="1:11" ht="19.5">
      <c r="A44" s="27"/>
      <c r="B44" s="31">
        <v>2103</v>
      </c>
      <c r="C44" s="28"/>
      <c r="D44" s="39" t="s">
        <v>40</v>
      </c>
      <c r="E44" s="34">
        <v>729</v>
      </c>
      <c r="F44" s="34">
        <v>1000</v>
      </c>
      <c r="G44" s="60">
        <v>38</v>
      </c>
      <c r="H44" s="60">
        <v>1300</v>
      </c>
      <c r="I44" s="60">
        <v>1400</v>
      </c>
      <c r="J44" s="60">
        <v>1500</v>
      </c>
      <c r="K44" s="35">
        <f t="shared" si="6"/>
        <v>5200</v>
      </c>
    </row>
    <row r="45" spans="1:11" ht="19.5">
      <c r="A45" s="62"/>
      <c r="B45" s="63"/>
      <c r="C45" s="64"/>
      <c r="D45" s="64" t="s">
        <v>45</v>
      </c>
      <c r="E45" s="65">
        <f>E7+E35</f>
        <v>85125</v>
      </c>
      <c r="F45" s="65">
        <f>F7+F35</f>
        <v>117500</v>
      </c>
      <c r="G45" s="65">
        <f>G7+G35</f>
        <v>63964</v>
      </c>
      <c r="H45" s="65">
        <f>H7+H35</f>
        <v>60400</v>
      </c>
      <c r="I45" s="65">
        <f>I7+I35</f>
        <v>62250</v>
      </c>
      <c r="J45" s="65">
        <f>J7+J35</f>
        <v>64050</v>
      </c>
      <c r="K45" s="65">
        <f>K7+K35</f>
        <v>304200</v>
      </c>
    </row>
    <row r="46" ht="18.75"/>
    <row r="47" ht="18.75"/>
    <row r="48" ht="18.75"/>
    <row r="49" ht="18.75"/>
    <row r="50" ht="18.75"/>
    <row r="51" ht="18.75"/>
    <row r="52" ht="18.75"/>
    <row r="53" ht="18.75"/>
    <row r="54" ht="18.75"/>
    <row r="55" ht="18.75"/>
    <row r="56" ht="18.75"/>
    <row r="57" ht="18.75"/>
  </sheetData>
  <sheetProtection selectLockedCells="1" selectUnlockedCells="1"/>
  <mergeCells count="10">
    <mergeCell ref="F3:F4"/>
    <mergeCell ref="A5:A6"/>
    <mergeCell ref="B5:B6"/>
    <mergeCell ref="C5:C6"/>
    <mergeCell ref="E5:E6"/>
    <mergeCell ref="F5:F6"/>
    <mergeCell ref="G5:G6"/>
    <mergeCell ref="H5:H6"/>
    <mergeCell ref="K5:K6"/>
    <mergeCell ref="I6:J6"/>
  </mergeCells>
  <printOptions/>
  <pageMargins left="0.4701388888888889" right="0" top="0.7402777777777778" bottom="0" header="0.5118055555555555" footer="0.5118055555555555"/>
  <pageSetup horizontalDpi="300" verticalDpi="300" orientation="portrait" paperSize="9" scale="64"/>
</worksheet>
</file>

<file path=xl/worksheets/sheet2.xml><?xml version="1.0" encoding="utf-8"?>
<worksheet xmlns="http://schemas.openxmlformats.org/spreadsheetml/2006/main" xmlns:r="http://schemas.openxmlformats.org/officeDocument/2006/relationships">
  <dimension ref="A1:M241"/>
  <sheetViews>
    <sheetView zoomScale="76" zoomScaleNormal="76" zoomScaleSheetLayoutView="50" workbookViewId="0" topLeftCell="B42">
      <selection activeCell="B1" sqref="B1"/>
    </sheetView>
  </sheetViews>
  <sheetFormatPr defaultColWidth="9.140625" defaultRowHeight="12.75"/>
  <cols>
    <col min="1" max="1" width="4.140625" style="66" customWidth="1"/>
    <col min="2" max="2" width="9.421875" style="67" customWidth="1"/>
    <col min="3" max="3" width="3.7109375" style="6" customWidth="1"/>
    <col min="4" max="4" width="41.421875" style="6" customWidth="1"/>
    <col min="5" max="5" width="13.140625" style="6" customWidth="1"/>
    <col min="6" max="6" width="13.8515625" style="6" customWidth="1"/>
    <col min="7" max="7" width="15.421875" style="6" customWidth="1"/>
    <col min="8" max="8" width="14.00390625" style="6" customWidth="1"/>
    <col min="9" max="9" width="13.421875" style="6" customWidth="1"/>
    <col min="10" max="10" width="13.8515625" style="6" customWidth="1"/>
    <col min="11" max="11" width="15.57421875" style="6" customWidth="1"/>
    <col min="12" max="16384" width="9.140625" style="6" customWidth="1"/>
  </cols>
  <sheetData>
    <row r="1" spans="1:8" ht="19.5">
      <c r="A1" s="68" t="s">
        <v>46</v>
      </c>
      <c r="B1" s="5" t="s">
        <v>1</v>
      </c>
      <c r="C1" s="5"/>
      <c r="D1" s="5"/>
      <c r="E1" s="5"/>
      <c r="H1" s="7"/>
    </row>
    <row r="2" spans="1:9" ht="18">
      <c r="A2" s="13"/>
      <c r="B2" s="9" t="s">
        <v>2</v>
      </c>
      <c r="C2" s="9"/>
      <c r="D2" s="13"/>
      <c r="E2" s="69"/>
      <c r="H2" s="13"/>
      <c r="I2" s="13"/>
    </row>
    <row r="3" spans="1:11" ht="18.75">
      <c r="A3" s="70"/>
      <c r="B3" s="11" t="s">
        <v>47</v>
      </c>
      <c r="C3" s="11"/>
      <c r="D3" s="11"/>
      <c r="E3" s="71"/>
      <c r="I3" s="11"/>
      <c r="K3" s="11" t="s">
        <v>4</v>
      </c>
    </row>
    <row r="4" spans="1:11" ht="78" customHeight="1">
      <c r="A4" s="15" t="s">
        <v>5</v>
      </c>
      <c r="B4" s="15" t="s">
        <v>6</v>
      </c>
      <c r="C4" s="15" t="s">
        <v>7</v>
      </c>
      <c r="D4" s="16" t="s">
        <v>8</v>
      </c>
      <c r="E4" s="17" t="s">
        <v>9</v>
      </c>
      <c r="F4" s="17" t="s">
        <v>10</v>
      </c>
      <c r="G4" s="17" t="s">
        <v>11</v>
      </c>
      <c r="H4" s="17" t="s">
        <v>12</v>
      </c>
      <c r="I4" s="18">
        <v>2019</v>
      </c>
      <c r="J4" s="19">
        <v>2020</v>
      </c>
      <c r="K4" s="20" t="s">
        <v>13</v>
      </c>
    </row>
    <row r="5" spans="1:11" ht="33" customHeight="1">
      <c r="A5" s="15"/>
      <c r="B5" s="15"/>
      <c r="C5" s="15"/>
      <c r="D5" s="21"/>
      <c r="E5" s="17"/>
      <c r="F5" s="17"/>
      <c r="G5" s="17"/>
      <c r="H5" s="17"/>
      <c r="I5" s="22" t="s">
        <v>14</v>
      </c>
      <c r="J5" s="22"/>
      <c r="K5" s="20"/>
    </row>
    <row r="6" spans="1:13" ht="21" customHeight="1">
      <c r="A6" s="72"/>
      <c r="B6" s="16"/>
      <c r="C6" s="25"/>
      <c r="D6" s="25" t="s">
        <v>15</v>
      </c>
      <c r="E6" s="73">
        <f>SUM(E7+E12+E16+E22+E27+E34+E40)</f>
        <v>215509</v>
      </c>
      <c r="F6" s="73">
        <f>SUM(F7+F12+F16+F22+F27+F34+F40+F38)</f>
        <v>217213</v>
      </c>
      <c r="G6" s="73">
        <f>SUM(G7+G12+G16+G22+G27+G34+G40)</f>
        <v>110965</v>
      </c>
      <c r="H6" s="74">
        <f>SUM(H7+H12+H16+H22+H27+H34+H40+H38)</f>
        <v>256700</v>
      </c>
      <c r="I6" s="74">
        <f>SUM(I7+I12+I16+I22+I27+I34+I40+I38)</f>
        <v>208000</v>
      </c>
      <c r="J6" s="74">
        <f>SUM(J7+J12+J16+J22+J27+J34+J40+J38)</f>
        <v>210050</v>
      </c>
      <c r="K6" s="74">
        <f>+K7+K12+K16+K22+K27+K34+K38+K40</f>
        <v>891963</v>
      </c>
      <c r="M6" s="75"/>
    </row>
    <row r="7" spans="1:13" ht="18">
      <c r="A7" s="28"/>
      <c r="B7" s="31"/>
      <c r="C7" s="29"/>
      <c r="D7" s="29" t="s">
        <v>16</v>
      </c>
      <c r="E7" s="76">
        <f>SUM(E8:E10)</f>
        <v>116416</v>
      </c>
      <c r="F7" s="76">
        <f>SUM(F8:F10)</f>
        <v>111150</v>
      </c>
      <c r="G7" s="76">
        <f>SUM(G8:G10)</f>
        <v>57712</v>
      </c>
      <c r="H7" s="77">
        <f>SUM(H8:H10)</f>
        <v>129000</v>
      </c>
      <c r="I7" s="77">
        <f>SUM(I8:I10)</f>
        <v>129700</v>
      </c>
      <c r="J7" s="77">
        <f>SUM(J8:J10)</f>
        <v>130400</v>
      </c>
      <c r="K7" s="77">
        <f>SUM(K8:K10)</f>
        <v>500250</v>
      </c>
      <c r="M7" s="75"/>
    </row>
    <row r="8" spans="1:11" ht="18">
      <c r="A8" s="78"/>
      <c r="B8" s="31">
        <v>1001</v>
      </c>
      <c r="C8" s="79"/>
      <c r="D8" s="33" t="s">
        <v>17</v>
      </c>
      <c r="E8" s="80">
        <v>51062</v>
      </c>
      <c r="F8" s="80">
        <v>75000</v>
      </c>
      <c r="G8" s="80">
        <v>35367</v>
      </c>
      <c r="H8" s="34">
        <v>90000</v>
      </c>
      <c r="I8" s="34">
        <v>90500</v>
      </c>
      <c r="J8" s="34">
        <v>91000</v>
      </c>
      <c r="K8" s="34">
        <f aca="true" t="shared" si="0" ref="K8:K10">+F8+H8+I8+J8</f>
        <v>346500</v>
      </c>
    </row>
    <row r="9" spans="1:11" ht="18">
      <c r="A9" s="78"/>
      <c r="B9" s="31">
        <v>1002</v>
      </c>
      <c r="C9" s="79"/>
      <c r="D9" s="33" t="s">
        <v>48</v>
      </c>
      <c r="E9" s="80">
        <v>2807</v>
      </c>
      <c r="F9" s="80">
        <v>3150</v>
      </c>
      <c r="G9" s="80">
        <v>1861</v>
      </c>
      <c r="H9" s="34">
        <v>4000</v>
      </c>
      <c r="I9" s="34">
        <v>4100</v>
      </c>
      <c r="J9" s="34">
        <v>4200</v>
      </c>
      <c r="K9" s="34">
        <f t="shared" si="0"/>
        <v>15450</v>
      </c>
    </row>
    <row r="10" spans="1:11" ht="18">
      <c r="A10" s="78"/>
      <c r="B10" s="31">
        <v>1003</v>
      </c>
      <c r="C10" s="79"/>
      <c r="D10" s="33" t="s">
        <v>19</v>
      </c>
      <c r="E10" s="80">
        <v>62547</v>
      </c>
      <c r="F10" s="80">
        <v>33000</v>
      </c>
      <c r="G10" s="80">
        <v>20484</v>
      </c>
      <c r="H10" s="34">
        <v>35000</v>
      </c>
      <c r="I10" s="34">
        <v>35100</v>
      </c>
      <c r="J10" s="34">
        <v>35200</v>
      </c>
      <c r="K10" s="34">
        <f t="shared" si="0"/>
        <v>138300</v>
      </c>
    </row>
    <row r="11" spans="1:11" ht="18">
      <c r="A11" s="78"/>
      <c r="B11" s="31"/>
      <c r="C11" s="81"/>
      <c r="D11" s="29"/>
      <c r="E11" s="80"/>
      <c r="F11" s="80"/>
      <c r="G11" s="80"/>
      <c r="H11" s="35"/>
      <c r="I11" s="35"/>
      <c r="J11" s="35"/>
      <c r="K11" s="35"/>
    </row>
    <row r="12" spans="1:13" ht="18">
      <c r="A12" s="28"/>
      <c r="B12" s="31"/>
      <c r="C12" s="58"/>
      <c r="D12" s="29" t="s">
        <v>20</v>
      </c>
      <c r="E12" s="82">
        <f>SUM(E13:E14)</f>
        <v>1482</v>
      </c>
      <c r="F12" s="82">
        <f>SUM(F13:F14)</f>
        <v>2700</v>
      </c>
      <c r="G12" s="82">
        <f>SUM(G13:G14)</f>
        <v>893</v>
      </c>
      <c r="H12" s="38">
        <f>SUM(H13:H14)</f>
        <v>3500</v>
      </c>
      <c r="I12" s="38">
        <f>SUM(I13:I14)</f>
        <v>3700</v>
      </c>
      <c r="J12" s="38">
        <f>SUM(J13:J14)</f>
        <v>3900</v>
      </c>
      <c r="K12" s="38">
        <f>SUM(K13:K14)</f>
        <v>13800</v>
      </c>
      <c r="M12" s="75"/>
    </row>
    <row r="13" spans="1:13" ht="18">
      <c r="A13" s="78"/>
      <c r="B13" s="31">
        <v>1101</v>
      </c>
      <c r="C13" s="79"/>
      <c r="D13" s="39" t="s">
        <v>21</v>
      </c>
      <c r="E13" s="80">
        <v>498</v>
      </c>
      <c r="F13" s="80">
        <v>1500</v>
      </c>
      <c r="G13" s="80">
        <v>253</v>
      </c>
      <c r="H13" s="35">
        <v>1500</v>
      </c>
      <c r="I13" s="35">
        <v>1600</v>
      </c>
      <c r="J13" s="35">
        <v>1700</v>
      </c>
      <c r="K13" s="34">
        <f aca="true" t="shared" si="1" ref="K13:K14">+F13+H13+I13+J13</f>
        <v>6300</v>
      </c>
      <c r="M13" s="75"/>
    </row>
    <row r="14" spans="1:13" ht="18">
      <c r="A14" s="78"/>
      <c r="B14" s="31">
        <v>1102</v>
      </c>
      <c r="C14" s="79"/>
      <c r="D14" s="33" t="s">
        <v>22</v>
      </c>
      <c r="E14" s="80">
        <v>984</v>
      </c>
      <c r="F14" s="80">
        <v>1200</v>
      </c>
      <c r="G14" s="80">
        <v>640</v>
      </c>
      <c r="H14" s="35">
        <v>2000</v>
      </c>
      <c r="I14" s="35">
        <v>2100</v>
      </c>
      <c r="J14" s="35">
        <v>2200</v>
      </c>
      <c r="K14" s="34">
        <f t="shared" si="1"/>
        <v>7500</v>
      </c>
      <c r="M14" s="75"/>
    </row>
    <row r="15" spans="1:13" ht="18">
      <c r="A15" s="78"/>
      <c r="B15" s="31"/>
      <c r="C15" s="79"/>
      <c r="D15" s="40"/>
      <c r="E15" s="80"/>
      <c r="F15" s="80"/>
      <c r="G15" s="80"/>
      <c r="H15" s="35"/>
      <c r="I15" s="35"/>
      <c r="J15" s="35"/>
      <c r="K15" s="35"/>
      <c r="M15" s="75"/>
    </row>
    <row r="16" spans="1:13" ht="18">
      <c r="A16" s="28"/>
      <c r="B16" s="31"/>
      <c r="C16" s="83"/>
      <c r="D16" s="41" t="s">
        <v>23</v>
      </c>
      <c r="E16" s="82">
        <f>SUM(E17:E20)</f>
        <v>14714</v>
      </c>
      <c r="F16" s="82">
        <f>SUM(F17:F20)</f>
        <v>14100</v>
      </c>
      <c r="G16" s="82">
        <f>SUM(G17:G20)</f>
        <v>6758</v>
      </c>
      <c r="H16" s="38">
        <f>SUM(H17:H20)</f>
        <v>16200</v>
      </c>
      <c r="I16" s="38">
        <f>SUM(I17:I20)</f>
        <v>16550</v>
      </c>
      <c r="J16" s="38">
        <f>SUM(J17:J20)</f>
        <v>16900</v>
      </c>
      <c r="K16" s="38">
        <f>SUM(K17:K20)</f>
        <v>63750</v>
      </c>
      <c r="M16" s="75"/>
    </row>
    <row r="17" spans="1:13" ht="18">
      <c r="A17" s="78"/>
      <c r="B17" s="31">
        <v>1201</v>
      </c>
      <c r="C17" s="84"/>
      <c r="D17" s="33" t="s">
        <v>24</v>
      </c>
      <c r="E17" s="80">
        <v>6197</v>
      </c>
      <c r="F17" s="80">
        <v>4000</v>
      </c>
      <c r="G17" s="80">
        <v>3080</v>
      </c>
      <c r="H17" s="35">
        <v>6000</v>
      </c>
      <c r="I17" s="35">
        <v>6100</v>
      </c>
      <c r="J17" s="35">
        <v>6200</v>
      </c>
      <c r="K17" s="34">
        <f aca="true" t="shared" si="2" ref="K17:K20">+F17+H17+I17+J17</f>
        <v>22300</v>
      </c>
      <c r="M17" s="75"/>
    </row>
    <row r="18" spans="1:13" ht="18">
      <c r="A18" s="78"/>
      <c r="B18" s="31">
        <v>1202</v>
      </c>
      <c r="C18" s="84"/>
      <c r="D18" s="39" t="s">
        <v>25</v>
      </c>
      <c r="E18" s="80">
        <v>7421</v>
      </c>
      <c r="F18" s="80">
        <v>9000</v>
      </c>
      <c r="G18" s="80">
        <v>3350</v>
      </c>
      <c r="H18" s="35">
        <v>9000</v>
      </c>
      <c r="I18" s="35">
        <v>9100</v>
      </c>
      <c r="J18" s="35">
        <v>9200</v>
      </c>
      <c r="K18" s="34">
        <f t="shared" si="2"/>
        <v>36300</v>
      </c>
      <c r="M18" s="75"/>
    </row>
    <row r="19" spans="1:13" ht="18">
      <c r="A19" s="78"/>
      <c r="B19" s="31">
        <v>1203</v>
      </c>
      <c r="C19" s="84"/>
      <c r="D19" s="33" t="s">
        <v>26</v>
      </c>
      <c r="E19" s="80">
        <v>100</v>
      </c>
      <c r="F19" s="80">
        <v>100</v>
      </c>
      <c r="G19" s="80">
        <v>100</v>
      </c>
      <c r="H19" s="35">
        <v>200</v>
      </c>
      <c r="I19" s="35">
        <v>250</v>
      </c>
      <c r="J19" s="35">
        <v>300</v>
      </c>
      <c r="K19" s="34">
        <f t="shared" si="2"/>
        <v>850</v>
      </c>
      <c r="M19" s="75"/>
    </row>
    <row r="20" spans="1:13" ht="18">
      <c r="A20" s="78"/>
      <c r="B20" s="31">
        <v>1205</v>
      </c>
      <c r="C20" s="84"/>
      <c r="D20" s="39" t="s">
        <v>37</v>
      </c>
      <c r="E20" s="80">
        <v>996</v>
      </c>
      <c r="F20" s="80">
        <v>1000</v>
      </c>
      <c r="G20" s="80">
        <v>228</v>
      </c>
      <c r="H20" s="35">
        <v>1000</v>
      </c>
      <c r="I20" s="35">
        <v>1100</v>
      </c>
      <c r="J20" s="35">
        <v>1200</v>
      </c>
      <c r="K20" s="34">
        <f t="shared" si="2"/>
        <v>4300</v>
      </c>
      <c r="M20" s="75"/>
    </row>
    <row r="21" spans="1:13" ht="18">
      <c r="A21" s="78"/>
      <c r="B21" s="31"/>
      <c r="C21" s="81"/>
      <c r="D21" s="29"/>
      <c r="E21" s="80"/>
      <c r="F21" s="80"/>
      <c r="G21" s="80"/>
      <c r="H21" s="35"/>
      <c r="I21" s="35"/>
      <c r="J21" s="35"/>
      <c r="K21" s="35"/>
      <c r="M21" s="75"/>
    </row>
    <row r="22" spans="1:13" ht="18">
      <c r="A22" s="28"/>
      <c r="B22" s="31"/>
      <c r="C22" s="58"/>
      <c r="D22" s="29" t="s">
        <v>28</v>
      </c>
      <c r="E22" s="82">
        <f>SUM(E23:E25)</f>
        <v>14490</v>
      </c>
      <c r="F22" s="82">
        <f>SUM(F23:F25)</f>
        <v>17000</v>
      </c>
      <c r="G22" s="82">
        <f>SUM(G23:G25)</f>
        <v>7551</v>
      </c>
      <c r="H22" s="38">
        <f>SUM(H23:H25)</f>
        <v>17250</v>
      </c>
      <c r="I22" s="38">
        <f>SUM(I23:I25)</f>
        <v>17500</v>
      </c>
      <c r="J22" s="38">
        <f>SUM(J23:J25)</f>
        <v>17750</v>
      </c>
      <c r="K22" s="38">
        <f>SUM(K23:K25)</f>
        <v>69500</v>
      </c>
      <c r="M22" s="75"/>
    </row>
    <row r="23" spans="1:13" ht="18">
      <c r="A23" s="78"/>
      <c r="B23" s="31">
        <v>1301</v>
      </c>
      <c r="C23" s="84"/>
      <c r="D23" s="33" t="s">
        <v>29</v>
      </c>
      <c r="E23" s="80">
        <v>12463</v>
      </c>
      <c r="F23" s="80">
        <v>15000</v>
      </c>
      <c r="G23" s="80">
        <v>6621</v>
      </c>
      <c r="H23" s="34">
        <v>15000</v>
      </c>
      <c r="I23" s="34">
        <v>15100</v>
      </c>
      <c r="J23" s="34">
        <v>15200</v>
      </c>
      <c r="K23" s="34">
        <f aca="true" t="shared" si="3" ref="K23:K25">+F23+H23+I23+J23</f>
        <v>60300</v>
      </c>
      <c r="M23" s="75"/>
    </row>
    <row r="24" spans="1:13" ht="18">
      <c r="A24" s="78"/>
      <c r="B24" s="31">
        <v>1302</v>
      </c>
      <c r="C24" s="84"/>
      <c r="D24" s="39" t="s">
        <v>30</v>
      </c>
      <c r="E24" s="80">
        <v>1799</v>
      </c>
      <c r="F24" s="80">
        <v>1500</v>
      </c>
      <c r="G24" s="80">
        <v>921</v>
      </c>
      <c r="H24" s="34">
        <v>1500</v>
      </c>
      <c r="I24" s="34">
        <v>1600</v>
      </c>
      <c r="J24" s="34">
        <v>1700</v>
      </c>
      <c r="K24" s="34">
        <f t="shared" si="3"/>
        <v>6300</v>
      </c>
      <c r="M24" s="75"/>
    </row>
    <row r="25" spans="1:13" ht="18">
      <c r="A25" s="78"/>
      <c r="B25" s="31">
        <v>1303</v>
      </c>
      <c r="C25" s="84"/>
      <c r="D25" s="39" t="s">
        <v>31</v>
      </c>
      <c r="E25" s="80">
        <v>228</v>
      </c>
      <c r="F25" s="80">
        <v>500</v>
      </c>
      <c r="G25" s="80">
        <v>9</v>
      </c>
      <c r="H25" s="34">
        <v>750</v>
      </c>
      <c r="I25" s="34">
        <v>800</v>
      </c>
      <c r="J25" s="34">
        <v>850</v>
      </c>
      <c r="K25" s="34">
        <f t="shared" si="3"/>
        <v>2900</v>
      </c>
      <c r="M25" s="75"/>
    </row>
    <row r="26" spans="1:13" ht="18">
      <c r="A26" s="78"/>
      <c r="B26" s="31"/>
      <c r="C26" s="81"/>
      <c r="D26" s="29"/>
      <c r="E26" s="80"/>
      <c r="F26" s="80"/>
      <c r="G26" s="80"/>
      <c r="H26" s="35"/>
      <c r="I26" s="35"/>
      <c r="J26" s="35"/>
      <c r="K26" s="35"/>
      <c r="M26" s="75"/>
    </row>
    <row r="27" spans="1:13" ht="18">
      <c r="A27" s="28"/>
      <c r="B27" s="31"/>
      <c r="C27" s="58"/>
      <c r="D27" s="29" t="s">
        <v>49</v>
      </c>
      <c r="E27" s="82">
        <f>SUM(E28:E32)</f>
        <v>32816</v>
      </c>
      <c r="F27" s="82">
        <f>SUM(F28:F32)</f>
        <v>32763</v>
      </c>
      <c r="G27" s="82">
        <f>SUM(G28:G32)</f>
        <v>19068</v>
      </c>
      <c r="H27" s="38">
        <f>SUM(H28:H32)</f>
        <v>36000</v>
      </c>
      <c r="I27" s="38">
        <f>SUM(I28:I32)</f>
        <v>36500</v>
      </c>
      <c r="J27" s="38">
        <f>SUM(J28:J32)</f>
        <v>37000</v>
      </c>
      <c r="K27" s="38">
        <f>SUM(K28:K32)</f>
        <v>142263</v>
      </c>
      <c r="M27" s="75"/>
    </row>
    <row r="28" spans="1:13" ht="18">
      <c r="A28" s="78"/>
      <c r="B28" s="31">
        <v>1401</v>
      </c>
      <c r="C28" s="84"/>
      <c r="D28" s="33" t="s">
        <v>33</v>
      </c>
      <c r="E28" s="80">
        <v>2949</v>
      </c>
      <c r="F28" s="80">
        <v>3500</v>
      </c>
      <c r="G28" s="85">
        <v>1670</v>
      </c>
      <c r="H28" s="34">
        <v>4000</v>
      </c>
      <c r="I28" s="34">
        <v>4100</v>
      </c>
      <c r="J28" s="34">
        <v>4200</v>
      </c>
      <c r="K28" s="34">
        <f aca="true" t="shared" si="4" ref="K28:K32">+F28+H28+I28+J28</f>
        <v>15800</v>
      </c>
      <c r="M28" s="75"/>
    </row>
    <row r="29" spans="1:13" ht="18">
      <c r="A29" s="78"/>
      <c r="B29" s="31">
        <v>1402</v>
      </c>
      <c r="C29" s="84"/>
      <c r="D29" s="33" t="s">
        <v>50</v>
      </c>
      <c r="E29" s="80">
        <v>5463</v>
      </c>
      <c r="F29" s="80">
        <v>6000</v>
      </c>
      <c r="G29" s="80">
        <v>3422</v>
      </c>
      <c r="H29" s="34">
        <v>6000</v>
      </c>
      <c r="I29" s="34">
        <v>6100</v>
      </c>
      <c r="J29" s="34">
        <v>6200</v>
      </c>
      <c r="K29" s="34">
        <f t="shared" si="4"/>
        <v>24300</v>
      </c>
      <c r="M29" s="75"/>
    </row>
    <row r="30" spans="1:13" ht="18">
      <c r="A30" s="78"/>
      <c r="B30" s="31">
        <v>1403</v>
      </c>
      <c r="C30" s="84"/>
      <c r="D30" s="33" t="s">
        <v>35</v>
      </c>
      <c r="E30" s="80">
        <v>7225</v>
      </c>
      <c r="F30" s="80">
        <v>10000</v>
      </c>
      <c r="G30" s="80">
        <v>3712</v>
      </c>
      <c r="H30" s="34">
        <v>10000</v>
      </c>
      <c r="I30" s="34">
        <v>10100</v>
      </c>
      <c r="J30" s="34">
        <v>10200</v>
      </c>
      <c r="K30" s="34">
        <f t="shared" si="4"/>
        <v>40300</v>
      </c>
      <c r="M30" s="75"/>
    </row>
    <row r="31" spans="1:13" ht="18">
      <c r="A31" s="78"/>
      <c r="B31" s="31">
        <v>1404</v>
      </c>
      <c r="C31" s="84"/>
      <c r="D31" s="33" t="s">
        <v>36</v>
      </c>
      <c r="E31" s="80">
        <v>672</v>
      </c>
      <c r="F31" s="80">
        <v>1000</v>
      </c>
      <c r="G31" s="80">
        <v>630</v>
      </c>
      <c r="H31" s="35">
        <v>1000</v>
      </c>
      <c r="I31" s="35">
        <v>1100</v>
      </c>
      <c r="J31" s="35">
        <v>1200</v>
      </c>
      <c r="K31" s="34">
        <f t="shared" si="4"/>
        <v>4300</v>
      </c>
      <c r="M31" s="75"/>
    </row>
    <row r="32" spans="1:13" ht="18">
      <c r="A32" s="78"/>
      <c r="B32" s="31">
        <v>1409</v>
      </c>
      <c r="C32" s="84"/>
      <c r="D32" s="33" t="s">
        <v>37</v>
      </c>
      <c r="E32" s="80">
        <v>16507</v>
      </c>
      <c r="F32" s="80">
        <v>12263</v>
      </c>
      <c r="G32" s="80">
        <v>9634</v>
      </c>
      <c r="H32" s="35">
        <v>15000</v>
      </c>
      <c r="I32" s="35">
        <v>15100</v>
      </c>
      <c r="J32" s="35">
        <v>15200</v>
      </c>
      <c r="K32" s="34">
        <f t="shared" si="4"/>
        <v>57563</v>
      </c>
      <c r="M32" s="75"/>
    </row>
    <row r="33" spans="1:13" ht="18">
      <c r="A33" s="78"/>
      <c r="B33" s="31"/>
      <c r="C33" s="81"/>
      <c r="D33" s="29"/>
      <c r="E33" s="80"/>
      <c r="F33" s="80"/>
      <c r="G33" s="80"/>
      <c r="H33" s="35"/>
      <c r="I33" s="35"/>
      <c r="J33" s="35"/>
      <c r="K33" s="35"/>
      <c r="M33" s="75"/>
    </row>
    <row r="34" spans="1:13" ht="18">
      <c r="A34" s="28"/>
      <c r="B34" s="31"/>
      <c r="C34" s="58"/>
      <c r="D34" s="29" t="s">
        <v>51</v>
      </c>
      <c r="E34" s="86">
        <f>SUM(E35:E37)</f>
        <v>1591</v>
      </c>
      <c r="F34" s="86">
        <f>SUM(F35:F37)</f>
        <v>4000</v>
      </c>
      <c r="G34" s="86">
        <f>SUM(G35:G37)</f>
        <v>2871</v>
      </c>
      <c r="H34" s="38">
        <f>SUM(H35:H37)</f>
        <v>4500</v>
      </c>
      <c r="I34" s="38">
        <f>SUM(I35:I37)</f>
        <v>4050</v>
      </c>
      <c r="J34" s="38">
        <f>SUM(J35:J37)</f>
        <v>4100</v>
      </c>
      <c r="K34" s="38">
        <f>SUM(K35:K37)</f>
        <v>16650</v>
      </c>
      <c r="M34" s="75"/>
    </row>
    <row r="35" spans="1:13" ht="18">
      <c r="A35" s="78"/>
      <c r="B35" s="31">
        <v>1501</v>
      </c>
      <c r="C35" s="84"/>
      <c r="D35" s="39" t="s">
        <v>52</v>
      </c>
      <c r="E35" s="80"/>
      <c r="F35" s="80"/>
      <c r="G35" s="80"/>
      <c r="H35" s="35">
        <v>500</v>
      </c>
      <c r="I35" s="35"/>
      <c r="J35" s="35"/>
      <c r="K35" s="34">
        <f aca="true" t="shared" si="5" ref="K35:K37">+F35+H35+I35+J35</f>
        <v>500</v>
      </c>
      <c r="M35" s="75"/>
    </row>
    <row r="36" spans="1:13" ht="18">
      <c r="A36" s="78"/>
      <c r="B36" s="31">
        <v>1505</v>
      </c>
      <c r="C36" s="84"/>
      <c r="D36" s="33" t="s">
        <v>53</v>
      </c>
      <c r="E36" s="80"/>
      <c r="F36" s="80">
        <v>2000</v>
      </c>
      <c r="G36" s="80">
        <v>2000</v>
      </c>
      <c r="H36" s="35">
        <v>2000</v>
      </c>
      <c r="I36" s="35">
        <v>2050</v>
      </c>
      <c r="J36" s="35">
        <v>2100</v>
      </c>
      <c r="K36" s="34">
        <f t="shared" si="5"/>
        <v>8150</v>
      </c>
      <c r="M36" s="75"/>
    </row>
    <row r="37" spans="1:13" ht="33.75" customHeight="1">
      <c r="A37" s="78"/>
      <c r="B37" s="31">
        <v>1506</v>
      </c>
      <c r="C37" s="84"/>
      <c r="D37" s="87" t="s">
        <v>54</v>
      </c>
      <c r="E37" s="80">
        <v>1591</v>
      </c>
      <c r="F37" s="80">
        <v>2000</v>
      </c>
      <c r="G37" s="80">
        <v>871</v>
      </c>
      <c r="H37" s="34">
        <v>2000</v>
      </c>
      <c r="I37" s="34">
        <v>2000</v>
      </c>
      <c r="J37" s="34">
        <v>2000</v>
      </c>
      <c r="K37" s="34">
        <f t="shared" si="5"/>
        <v>8000</v>
      </c>
      <c r="M37" s="75"/>
    </row>
    <row r="38" spans="1:13" ht="20.25" customHeight="1">
      <c r="A38" s="88"/>
      <c r="B38" s="89"/>
      <c r="C38" s="90"/>
      <c r="D38" s="29" t="s">
        <v>55</v>
      </c>
      <c r="E38" s="91"/>
      <c r="F38" s="92">
        <f>+F39</f>
        <v>500</v>
      </c>
      <c r="G38" s="80"/>
      <c r="H38" s="37">
        <v>1000</v>
      </c>
      <c r="I38" s="34"/>
      <c r="J38" s="34"/>
      <c r="K38" s="37">
        <f>+F38+H38</f>
        <v>1500</v>
      </c>
      <c r="M38" s="75"/>
    </row>
    <row r="39" spans="1:13" ht="45" customHeight="1">
      <c r="A39" s="88"/>
      <c r="B39" s="89">
        <v>1703</v>
      </c>
      <c r="C39" s="90"/>
      <c r="D39" s="93" t="s">
        <v>56</v>
      </c>
      <c r="E39" s="91"/>
      <c r="F39" s="91">
        <v>500</v>
      </c>
      <c r="G39" s="80"/>
      <c r="H39" s="34">
        <v>1000</v>
      </c>
      <c r="I39" s="34"/>
      <c r="J39" s="34"/>
      <c r="K39" s="34">
        <f>+F39+H39+I39+J39</f>
        <v>1500</v>
      </c>
      <c r="M39" s="75"/>
    </row>
    <row r="40" spans="1:13" ht="33.75" customHeight="1">
      <c r="A40" s="94">
        <v>1</v>
      </c>
      <c r="B40" s="89"/>
      <c r="C40" s="90"/>
      <c r="D40" s="95" t="s">
        <v>57</v>
      </c>
      <c r="E40" s="92">
        <f>+E41</f>
        <v>34000</v>
      </c>
      <c r="F40" s="92">
        <f>+F41</f>
        <v>35000</v>
      </c>
      <c r="G40" s="82">
        <f>+G41</f>
        <v>16112</v>
      </c>
      <c r="H40" s="82">
        <f>+H41</f>
        <v>49250</v>
      </c>
      <c r="I40" s="82">
        <f>+I41</f>
        <v>0</v>
      </c>
      <c r="J40" s="82">
        <f>+J41</f>
        <v>0</v>
      </c>
      <c r="K40" s="82">
        <f>+K41</f>
        <v>84250</v>
      </c>
      <c r="M40" s="75"/>
    </row>
    <row r="41" spans="1:13" ht="22.5" customHeight="1">
      <c r="A41" s="78"/>
      <c r="B41" s="28">
        <v>1503</v>
      </c>
      <c r="C41" s="84"/>
      <c r="D41" s="33" t="s">
        <v>58</v>
      </c>
      <c r="E41" s="80">
        <v>34000</v>
      </c>
      <c r="F41" s="80">
        <v>35000</v>
      </c>
      <c r="G41" s="80">
        <v>16112</v>
      </c>
      <c r="H41" s="34">
        <v>49250</v>
      </c>
      <c r="I41" s="34"/>
      <c r="J41" s="34"/>
      <c r="K41" s="34">
        <f>+F41+H41+I41+J41</f>
        <v>84250</v>
      </c>
      <c r="M41" s="75"/>
    </row>
    <row r="42" spans="1:11" ht="13.5" customHeight="1">
      <c r="A42" s="78"/>
      <c r="B42" s="28"/>
      <c r="C42" s="84"/>
      <c r="D42" s="40"/>
      <c r="E42" s="80"/>
      <c r="F42" s="80"/>
      <c r="G42" s="80"/>
      <c r="H42" s="34"/>
      <c r="I42" s="34"/>
      <c r="J42" s="34"/>
      <c r="K42" s="34"/>
    </row>
    <row r="43" spans="1:11" ht="13.5" customHeight="1">
      <c r="A43" s="78"/>
      <c r="B43" s="28"/>
      <c r="C43" s="84"/>
      <c r="D43" s="40"/>
      <c r="E43" s="80"/>
      <c r="F43" s="80"/>
      <c r="G43" s="80"/>
      <c r="H43" s="35"/>
      <c r="I43" s="35"/>
      <c r="J43" s="35"/>
      <c r="K43" s="35"/>
    </row>
    <row r="44" spans="1:13" ht="18">
      <c r="A44" s="96"/>
      <c r="B44" s="97"/>
      <c r="C44" s="98"/>
      <c r="D44" s="99" t="s">
        <v>38</v>
      </c>
      <c r="E44" s="100">
        <f>+E45+E49+E54+E56</f>
        <v>36723</v>
      </c>
      <c r="F44" s="101">
        <f>+F45+F49+F54+F56</f>
        <v>70850</v>
      </c>
      <c r="G44" s="101">
        <f>+G45+G49+G56+G54</f>
        <v>6613</v>
      </c>
      <c r="H44" s="102">
        <f>+H45+H49+H54+H56</f>
        <v>319600</v>
      </c>
      <c r="I44" s="102">
        <f>+I45+I49+I54+I56</f>
        <v>21900</v>
      </c>
      <c r="J44" s="102">
        <f>+J45+J49+J54+J56</f>
        <v>23700</v>
      </c>
      <c r="K44" s="102">
        <f>+K45+K49+K54+K56</f>
        <v>436050</v>
      </c>
      <c r="M44" s="75"/>
    </row>
    <row r="45" spans="1:11" ht="54">
      <c r="A45" s="28"/>
      <c r="B45" s="31"/>
      <c r="C45" s="58"/>
      <c r="D45" s="103" t="s">
        <v>39</v>
      </c>
      <c r="E45" s="82">
        <f>E46+E47+E48</f>
        <v>14196</v>
      </c>
      <c r="F45" s="104">
        <f>SUM(F46:F48)</f>
        <v>8600</v>
      </c>
      <c r="G45" s="104">
        <f>SUM(G46:G48)</f>
        <v>2491</v>
      </c>
      <c r="H45" s="38">
        <f>H46+H47+H48</f>
        <v>61600</v>
      </c>
      <c r="I45" s="38">
        <f>I46+I47+I48</f>
        <v>13700</v>
      </c>
      <c r="J45" s="38">
        <f>J46+J47+J48</f>
        <v>14800</v>
      </c>
      <c r="K45" s="38">
        <f>K46+K47+K48</f>
        <v>98700</v>
      </c>
    </row>
    <row r="46" spans="1:11" ht="18">
      <c r="A46" s="78"/>
      <c r="B46" s="31">
        <v>2001</v>
      </c>
      <c r="C46" s="84"/>
      <c r="D46" s="105" t="s">
        <v>59</v>
      </c>
      <c r="E46" s="80">
        <v>11998</v>
      </c>
      <c r="F46" s="80">
        <v>5000</v>
      </c>
      <c r="G46" s="80">
        <v>1818</v>
      </c>
      <c r="H46" s="35">
        <v>58000</v>
      </c>
      <c r="I46" s="35">
        <v>10000</v>
      </c>
      <c r="J46" s="35">
        <v>11000</v>
      </c>
      <c r="K46" s="34">
        <f aca="true" t="shared" si="6" ref="K46:K48">+F46+H46+I46+J46</f>
        <v>84000</v>
      </c>
    </row>
    <row r="47" spans="1:13" ht="18">
      <c r="A47" s="78"/>
      <c r="B47" s="31">
        <v>2002</v>
      </c>
      <c r="C47" s="84"/>
      <c r="D47" s="105" t="s">
        <v>60</v>
      </c>
      <c r="E47" s="80">
        <v>486</v>
      </c>
      <c r="F47" s="106">
        <v>600</v>
      </c>
      <c r="G47" s="106"/>
      <c r="H47" s="35">
        <v>600</v>
      </c>
      <c r="I47" s="35">
        <v>650</v>
      </c>
      <c r="J47" s="35">
        <v>700</v>
      </c>
      <c r="K47" s="34">
        <f t="shared" si="6"/>
        <v>2550</v>
      </c>
      <c r="M47" s="75"/>
    </row>
    <row r="48" spans="1:11" ht="18">
      <c r="A48" s="78"/>
      <c r="B48" s="31">
        <v>2003</v>
      </c>
      <c r="C48" s="84"/>
      <c r="D48" s="105" t="s">
        <v>41</v>
      </c>
      <c r="E48" s="80">
        <v>1712</v>
      </c>
      <c r="F48" s="106">
        <v>3000</v>
      </c>
      <c r="G48" s="106">
        <v>673</v>
      </c>
      <c r="H48" s="35">
        <v>3000</v>
      </c>
      <c r="I48" s="35">
        <v>3050</v>
      </c>
      <c r="J48" s="35">
        <v>3100</v>
      </c>
      <c r="K48" s="34">
        <f t="shared" si="6"/>
        <v>12150</v>
      </c>
    </row>
    <row r="49" spans="1:11" ht="18">
      <c r="A49" s="78"/>
      <c r="B49" s="31"/>
      <c r="C49" s="84"/>
      <c r="D49" s="107" t="s">
        <v>61</v>
      </c>
      <c r="E49" s="82">
        <f>E50+E51+E52+E53</f>
        <v>2676</v>
      </c>
      <c r="F49" s="104">
        <f>F50+F51+F52+F53</f>
        <v>2500</v>
      </c>
      <c r="G49" s="104">
        <f>G50+G51+G52+G53</f>
        <v>621</v>
      </c>
      <c r="H49" s="38">
        <f>+H51+H52+H53</f>
        <v>5000</v>
      </c>
      <c r="I49" s="38">
        <f>+I51+I52</f>
        <v>5200</v>
      </c>
      <c r="J49" s="38">
        <f>+J51+J52</f>
        <v>5400</v>
      </c>
      <c r="K49" s="38">
        <f>+K51+K52</f>
        <v>18100</v>
      </c>
    </row>
    <row r="50" spans="1:11" ht="18">
      <c r="A50" s="78"/>
      <c r="B50" s="31">
        <v>2101</v>
      </c>
      <c r="C50" s="84"/>
      <c r="D50" s="105" t="s">
        <v>29</v>
      </c>
      <c r="E50" s="80"/>
      <c r="F50" s="106"/>
      <c r="G50" s="106"/>
      <c r="H50" s="35"/>
      <c r="I50" s="35"/>
      <c r="J50" s="35"/>
      <c r="K50" s="35"/>
    </row>
    <row r="51" spans="1:11" ht="18">
      <c r="A51" s="78"/>
      <c r="B51" s="31">
        <v>2102</v>
      </c>
      <c r="C51" s="84"/>
      <c r="D51" s="105" t="s">
        <v>44</v>
      </c>
      <c r="E51" s="80">
        <v>2000</v>
      </c>
      <c r="F51" s="106">
        <v>1000</v>
      </c>
      <c r="G51" s="106">
        <v>621</v>
      </c>
      <c r="H51" s="35">
        <v>2500</v>
      </c>
      <c r="I51" s="35">
        <v>2600</v>
      </c>
      <c r="J51" s="35">
        <v>2700</v>
      </c>
      <c r="K51" s="34">
        <f aca="true" t="shared" si="7" ref="K51:K52">+F51+H51+I51+J51</f>
        <v>8800</v>
      </c>
    </row>
    <row r="52" spans="1:11" ht="18">
      <c r="A52" s="78"/>
      <c r="B52" s="31">
        <v>2103</v>
      </c>
      <c r="C52" s="84"/>
      <c r="D52" s="105" t="s">
        <v>62</v>
      </c>
      <c r="E52" s="80">
        <v>676</v>
      </c>
      <c r="F52" s="106">
        <v>1500</v>
      </c>
      <c r="G52" s="106"/>
      <c r="H52" s="35">
        <v>2500</v>
      </c>
      <c r="I52" s="35">
        <v>2600</v>
      </c>
      <c r="J52" s="35">
        <v>2700</v>
      </c>
      <c r="K52" s="34">
        <f t="shared" si="7"/>
        <v>9300</v>
      </c>
    </row>
    <row r="53" spans="1:11" ht="18">
      <c r="A53" s="78"/>
      <c r="B53" s="31">
        <v>2104</v>
      </c>
      <c r="C53" s="84"/>
      <c r="D53" s="105" t="s">
        <v>59</v>
      </c>
      <c r="E53" s="80"/>
      <c r="F53" s="80"/>
      <c r="G53" s="80"/>
      <c r="H53" s="60"/>
      <c r="I53" s="60" t="s">
        <v>43</v>
      </c>
      <c r="J53" s="60" t="s">
        <v>43</v>
      </c>
      <c r="K53" s="60" t="s">
        <v>43</v>
      </c>
    </row>
    <row r="54" spans="1:11" ht="18">
      <c r="A54" s="78"/>
      <c r="B54" s="31"/>
      <c r="C54" s="81"/>
      <c r="D54" s="107" t="s">
        <v>63</v>
      </c>
      <c r="E54" s="82">
        <f>SUM(E55)</f>
        <v>1422</v>
      </c>
      <c r="F54" s="104">
        <f>SUM(F55)</f>
        <v>2500</v>
      </c>
      <c r="G54" s="104">
        <f>SUM(G55)</f>
        <v>636</v>
      </c>
      <c r="H54" s="38">
        <f>SUM(H55)</f>
        <v>4000</v>
      </c>
      <c r="I54" s="38">
        <f>SUM(I55)</f>
        <v>3000</v>
      </c>
      <c r="J54" s="38">
        <f>SUM(J55)</f>
        <v>3500</v>
      </c>
      <c r="K54" s="38">
        <f>SUM(K55)</f>
        <v>13000</v>
      </c>
    </row>
    <row r="55" spans="1:11" ht="18">
      <c r="A55" s="78"/>
      <c r="B55" s="31">
        <v>2401</v>
      </c>
      <c r="C55" s="79"/>
      <c r="D55" s="105" t="s">
        <v>64</v>
      </c>
      <c r="E55" s="80">
        <v>1422</v>
      </c>
      <c r="F55" s="106">
        <v>2500</v>
      </c>
      <c r="G55" s="106">
        <v>636</v>
      </c>
      <c r="H55" s="35">
        <v>4000</v>
      </c>
      <c r="I55" s="35">
        <v>3000</v>
      </c>
      <c r="J55" s="35">
        <v>3500</v>
      </c>
      <c r="K55" s="34">
        <f>+F55+H55+I55+J55</f>
        <v>13000</v>
      </c>
    </row>
    <row r="56" spans="1:13" ht="18" customHeight="1">
      <c r="A56" s="108">
        <v>1</v>
      </c>
      <c r="B56" s="31"/>
      <c r="C56" s="109"/>
      <c r="D56" s="110" t="s">
        <v>65</v>
      </c>
      <c r="E56" s="111">
        <f>+E58</f>
        <v>18429</v>
      </c>
      <c r="F56" s="111">
        <f>+F58</f>
        <v>57250</v>
      </c>
      <c r="G56" s="111">
        <f>+G58</f>
        <v>2865</v>
      </c>
      <c r="H56" s="112">
        <f>+H58+H59</f>
        <v>249000</v>
      </c>
      <c r="I56" s="112">
        <f>+I58</f>
        <v>0</v>
      </c>
      <c r="J56" s="112">
        <f>+J58</f>
        <v>0</v>
      </c>
      <c r="K56" s="112">
        <f>+K58+K59</f>
        <v>306250</v>
      </c>
      <c r="M56" s="75"/>
    </row>
    <row r="57" spans="1:11" ht="18">
      <c r="A57" s="108"/>
      <c r="B57" s="31"/>
      <c r="C57" s="113"/>
      <c r="D57" s="110"/>
      <c r="E57" s="111"/>
      <c r="F57" s="111"/>
      <c r="G57" s="111"/>
      <c r="H57" s="112"/>
      <c r="I57" s="112"/>
      <c r="J57" s="112"/>
      <c r="K57" s="112"/>
    </row>
    <row r="58" spans="1:13" ht="18">
      <c r="A58" s="78"/>
      <c r="B58" s="31">
        <v>2201</v>
      </c>
      <c r="C58" s="84"/>
      <c r="D58" s="105" t="s">
        <v>58</v>
      </c>
      <c r="E58" s="80">
        <f>+E59+E60</f>
        <v>18429</v>
      </c>
      <c r="F58" s="80">
        <v>57250</v>
      </c>
      <c r="G58" s="80">
        <v>2865</v>
      </c>
      <c r="H58" s="34">
        <v>91000</v>
      </c>
      <c r="I58" s="34">
        <f>+I59+I60</f>
        <v>0</v>
      </c>
      <c r="J58" s="34">
        <f>+J59+J60</f>
        <v>0</v>
      </c>
      <c r="K58" s="34">
        <f>+F58+H58</f>
        <v>148250</v>
      </c>
      <c r="M58" s="75"/>
    </row>
    <row r="59" spans="1:11" ht="22.5" customHeight="1">
      <c r="A59" s="88"/>
      <c r="B59" s="89"/>
      <c r="C59" s="114" t="s">
        <v>66</v>
      </c>
      <c r="D59" s="105" t="s">
        <v>58</v>
      </c>
      <c r="E59" s="80">
        <v>18429</v>
      </c>
      <c r="F59" s="115"/>
      <c r="G59" s="80"/>
      <c r="H59" s="116">
        <v>158000</v>
      </c>
      <c r="I59" s="116"/>
      <c r="J59" s="116"/>
      <c r="K59" s="34">
        <f>+F59+H59+I59+J59</f>
        <v>158000</v>
      </c>
    </row>
    <row r="60" spans="1:11" ht="21" customHeight="1">
      <c r="A60" s="88"/>
      <c r="B60" s="89"/>
      <c r="C60" s="114" t="s">
        <v>67</v>
      </c>
      <c r="D60" s="117" t="s">
        <v>68</v>
      </c>
      <c r="E60" s="118"/>
      <c r="F60" s="119"/>
      <c r="G60" s="120"/>
      <c r="H60" s="116"/>
      <c r="I60" s="116"/>
      <c r="J60" s="116"/>
      <c r="K60" s="116"/>
    </row>
    <row r="61" spans="1:11" ht="18.75">
      <c r="A61" s="121"/>
      <c r="B61" s="122"/>
      <c r="C61" s="123"/>
      <c r="D61" s="124" t="s">
        <v>45</v>
      </c>
      <c r="E61" s="125">
        <f>E6+E44</f>
        <v>252232</v>
      </c>
      <c r="F61" s="126">
        <f>F6+F44</f>
        <v>288063</v>
      </c>
      <c r="G61" s="126">
        <f>G6+G44</f>
        <v>117578</v>
      </c>
      <c r="H61" s="65">
        <f>H6+H44</f>
        <v>576300</v>
      </c>
      <c r="I61" s="65">
        <f>I6+I44</f>
        <v>229900</v>
      </c>
      <c r="J61" s="65">
        <f>J6+J44</f>
        <v>233750</v>
      </c>
      <c r="K61" s="65">
        <f>K6+K44</f>
        <v>1328013</v>
      </c>
    </row>
    <row r="62" spans="1:9" ht="18">
      <c r="A62" s="127"/>
      <c r="B62" s="128"/>
      <c r="C62" s="129"/>
      <c r="D62" s="130"/>
      <c r="E62" s="131"/>
      <c r="F62" s="131"/>
      <c r="G62" s="131"/>
      <c r="H62" s="131"/>
      <c r="I62" s="131"/>
    </row>
    <row r="63" spans="1:11" ht="18">
      <c r="A63" s="127"/>
      <c r="B63" s="128"/>
      <c r="C63" s="129"/>
      <c r="D63" s="130"/>
      <c r="E63" s="131"/>
      <c r="F63" s="131"/>
      <c r="G63" s="131"/>
      <c r="H63" s="131"/>
      <c r="I63" s="131"/>
      <c r="K63" s="75"/>
    </row>
    <row r="64" spans="1:9" ht="18">
      <c r="A64" s="127"/>
      <c r="B64" s="128"/>
      <c r="C64" s="129"/>
      <c r="D64" s="11"/>
      <c r="E64" s="131"/>
      <c r="F64" s="131"/>
      <c r="G64" s="131"/>
      <c r="H64" s="131"/>
      <c r="I64" s="131"/>
    </row>
    <row r="65" spans="1:9" ht="18">
      <c r="A65" s="127"/>
      <c r="B65" s="128"/>
      <c r="C65" s="129"/>
      <c r="D65" s="130"/>
      <c r="E65" s="131"/>
      <c r="F65" s="131"/>
      <c r="G65" s="131"/>
      <c r="H65" s="131"/>
      <c r="I65" s="131"/>
    </row>
    <row r="66" spans="1:9" ht="18">
      <c r="A66" s="127"/>
      <c r="B66" s="128"/>
      <c r="C66" s="129"/>
      <c r="D66" s="130"/>
      <c r="E66" s="131"/>
      <c r="F66" s="131"/>
      <c r="G66" s="131"/>
      <c r="H66" s="131"/>
      <c r="I66" s="131"/>
    </row>
    <row r="67" spans="1:9" ht="18">
      <c r="A67" s="127"/>
      <c r="B67" s="128"/>
      <c r="C67" s="129"/>
      <c r="D67" s="130"/>
      <c r="E67" s="131"/>
      <c r="F67" s="131"/>
      <c r="G67" s="131"/>
      <c r="H67" s="131"/>
      <c r="I67" s="131"/>
    </row>
    <row r="68" spans="1:9" ht="18">
      <c r="A68" s="127"/>
      <c r="B68" s="128"/>
      <c r="C68" s="129"/>
      <c r="D68" s="130"/>
      <c r="E68" s="131"/>
      <c r="F68" s="131"/>
      <c r="G68" s="131"/>
      <c r="H68" s="131"/>
      <c r="I68" s="131"/>
    </row>
    <row r="69" spans="1:9" ht="18">
      <c r="A69" s="127"/>
      <c r="B69" s="128"/>
      <c r="C69" s="129"/>
      <c r="D69" s="130"/>
      <c r="E69" s="131"/>
      <c r="F69" s="131"/>
      <c r="G69" s="131"/>
      <c r="H69" s="131"/>
      <c r="I69" s="131"/>
    </row>
    <row r="70" spans="1:9" ht="18">
      <c r="A70" s="127"/>
      <c r="B70" s="128"/>
      <c r="C70" s="129"/>
      <c r="D70" s="130"/>
      <c r="E70" s="131"/>
      <c r="F70" s="131"/>
      <c r="G70" s="131"/>
      <c r="H70" s="131"/>
      <c r="I70" s="131"/>
    </row>
    <row r="71" spans="1:9" ht="18">
      <c r="A71" s="127"/>
      <c r="B71" s="128"/>
      <c r="C71" s="129"/>
      <c r="D71" s="130"/>
      <c r="E71" s="131"/>
      <c r="F71" s="131"/>
      <c r="G71" s="131"/>
      <c r="H71" s="131"/>
      <c r="I71" s="131"/>
    </row>
    <row r="72" spans="1:9" ht="18">
      <c r="A72" s="127"/>
      <c r="B72" s="128"/>
      <c r="C72" s="129"/>
      <c r="D72" s="130"/>
      <c r="E72" s="131"/>
      <c r="F72" s="131"/>
      <c r="G72" s="131"/>
      <c r="H72" s="131"/>
      <c r="I72" s="131"/>
    </row>
    <row r="73" spans="1:9" ht="18">
      <c r="A73" s="127"/>
      <c r="B73" s="128"/>
      <c r="C73" s="129"/>
      <c r="D73" s="130"/>
      <c r="E73" s="131"/>
      <c r="F73" s="131"/>
      <c r="G73" s="131"/>
      <c r="H73" s="131"/>
      <c r="I73" s="131"/>
    </row>
    <row r="74" spans="1:9" ht="18">
      <c r="A74" s="127"/>
      <c r="B74" s="128"/>
      <c r="C74" s="129"/>
      <c r="D74" s="130"/>
      <c r="E74" s="131"/>
      <c r="F74" s="131"/>
      <c r="G74" s="131"/>
      <c r="H74" s="131"/>
      <c r="I74" s="131"/>
    </row>
    <row r="75" spans="1:9" ht="18">
      <c r="A75" s="127"/>
      <c r="B75" s="128"/>
      <c r="C75" s="129"/>
      <c r="D75" s="130"/>
      <c r="E75" s="131"/>
      <c r="F75" s="131"/>
      <c r="G75" s="131"/>
      <c r="H75" s="131"/>
      <c r="I75" s="131"/>
    </row>
    <row r="76" spans="1:9" ht="18">
      <c r="A76" s="127"/>
      <c r="B76" s="128"/>
      <c r="C76" s="129"/>
      <c r="D76" s="130"/>
      <c r="E76" s="131"/>
      <c r="F76" s="131"/>
      <c r="G76" s="131"/>
      <c r="H76" s="131"/>
      <c r="I76" s="131"/>
    </row>
    <row r="77" spans="1:9" ht="18">
      <c r="A77" s="127"/>
      <c r="B77" s="128"/>
      <c r="C77" s="129"/>
      <c r="D77" s="130"/>
      <c r="E77" s="131"/>
      <c r="F77" s="131"/>
      <c r="G77" s="131"/>
      <c r="H77" s="131"/>
      <c r="I77" s="131"/>
    </row>
    <row r="78" spans="1:9" ht="18">
      <c r="A78" s="127"/>
      <c r="B78" s="128"/>
      <c r="C78" s="129"/>
      <c r="D78" s="130"/>
      <c r="E78" s="131"/>
      <c r="F78" s="131"/>
      <c r="G78" s="131"/>
      <c r="H78" s="131"/>
      <c r="I78" s="131"/>
    </row>
    <row r="79" spans="1:9" ht="18">
      <c r="A79" s="127"/>
      <c r="B79" s="128"/>
      <c r="C79" s="129"/>
      <c r="D79" s="130"/>
      <c r="E79" s="131"/>
      <c r="F79" s="131"/>
      <c r="G79" s="131"/>
      <c r="H79" s="131"/>
      <c r="I79" s="131"/>
    </row>
    <row r="80" spans="1:9" ht="18">
      <c r="A80" s="127"/>
      <c r="B80" s="128"/>
      <c r="C80" s="129"/>
      <c r="D80" s="130"/>
      <c r="E80" s="131"/>
      <c r="F80" s="131"/>
      <c r="G80" s="131"/>
      <c r="H80" s="131"/>
      <c r="I80" s="131"/>
    </row>
    <row r="81" spans="1:9" ht="18">
      <c r="A81" s="127"/>
      <c r="B81" s="128"/>
      <c r="C81" s="129"/>
      <c r="D81" s="130"/>
      <c r="E81" s="131"/>
      <c r="F81" s="131"/>
      <c r="G81" s="131"/>
      <c r="H81" s="131"/>
      <c r="I81" s="131"/>
    </row>
    <row r="82" spans="1:9" ht="18">
      <c r="A82" s="127"/>
      <c r="B82" s="128"/>
      <c r="C82" s="129"/>
      <c r="D82" s="130"/>
      <c r="E82" s="131"/>
      <c r="F82" s="131"/>
      <c r="G82" s="131"/>
      <c r="H82" s="131"/>
      <c r="I82" s="131"/>
    </row>
    <row r="83" spans="1:9" ht="18">
      <c r="A83" s="127"/>
      <c r="B83" s="128"/>
      <c r="C83" s="129"/>
      <c r="D83" s="130"/>
      <c r="E83" s="131"/>
      <c r="F83" s="131"/>
      <c r="G83" s="131"/>
      <c r="H83" s="131"/>
      <c r="I83" s="131"/>
    </row>
    <row r="84" spans="1:9" ht="18">
      <c r="A84" s="127"/>
      <c r="B84" s="128"/>
      <c r="C84" s="129"/>
      <c r="D84" s="130"/>
      <c r="E84" s="131"/>
      <c r="F84" s="131"/>
      <c r="G84" s="131"/>
      <c r="H84" s="131"/>
      <c r="I84" s="131"/>
    </row>
    <row r="85" spans="1:9" ht="18">
      <c r="A85" s="127"/>
      <c r="B85" s="128"/>
      <c r="C85" s="129"/>
      <c r="D85" s="130"/>
      <c r="E85" s="131"/>
      <c r="F85" s="131"/>
      <c r="G85" s="131"/>
      <c r="H85" s="131"/>
      <c r="I85" s="131"/>
    </row>
    <row r="86" spans="1:9" ht="18">
      <c r="A86" s="127"/>
      <c r="B86" s="128"/>
      <c r="C86" s="129"/>
      <c r="D86" s="130"/>
      <c r="E86" s="131"/>
      <c r="F86" s="131"/>
      <c r="G86" s="131"/>
      <c r="H86" s="131"/>
      <c r="I86" s="131"/>
    </row>
    <row r="87" spans="1:9" ht="18">
      <c r="A87" s="127"/>
      <c r="B87" s="128"/>
      <c r="C87" s="129"/>
      <c r="D87" s="130"/>
      <c r="E87" s="131"/>
      <c r="F87" s="131"/>
      <c r="G87" s="131"/>
      <c r="H87" s="131"/>
      <c r="I87" s="131"/>
    </row>
    <row r="88" spans="1:9" ht="18">
      <c r="A88" s="127"/>
      <c r="B88" s="128"/>
      <c r="C88" s="129"/>
      <c r="D88" s="130"/>
      <c r="E88" s="131"/>
      <c r="F88" s="131"/>
      <c r="G88" s="131"/>
      <c r="H88" s="131"/>
      <c r="I88" s="131"/>
    </row>
    <row r="89" spans="1:9" ht="18">
      <c r="A89" s="127"/>
      <c r="B89" s="128"/>
      <c r="C89" s="129"/>
      <c r="D89" s="130"/>
      <c r="E89" s="131"/>
      <c r="F89" s="131"/>
      <c r="G89" s="131"/>
      <c r="H89" s="131"/>
      <c r="I89" s="131"/>
    </row>
    <row r="90" spans="1:9" ht="18">
      <c r="A90" s="127"/>
      <c r="B90" s="128"/>
      <c r="C90" s="129"/>
      <c r="D90" s="130"/>
      <c r="E90" s="131"/>
      <c r="F90" s="131"/>
      <c r="G90" s="131"/>
      <c r="H90" s="131"/>
      <c r="I90" s="131"/>
    </row>
    <row r="91" spans="1:9" ht="18">
      <c r="A91" s="127"/>
      <c r="B91" s="128"/>
      <c r="C91" s="129"/>
      <c r="D91" s="130"/>
      <c r="E91" s="131"/>
      <c r="F91" s="131"/>
      <c r="G91" s="131"/>
      <c r="H91" s="131"/>
      <c r="I91" s="131"/>
    </row>
    <row r="92" spans="1:9" ht="18">
      <c r="A92" s="127"/>
      <c r="B92" s="128"/>
      <c r="C92" s="129"/>
      <c r="D92" s="130"/>
      <c r="E92" s="131"/>
      <c r="F92" s="131"/>
      <c r="G92" s="131"/>
      <c r="H92" s="131"/>
      <c r="I92" s="131"/>
    </row>
    <row r="93" spans="1:9" ht="18">
      <c r="A93" s="127"/>
      <c r="B93" s="128"/>
      <c r="C93" s="129"/>
      <c r="D93" s="130"/>
      <c r="E93" s="131"/>
      <c r="F93" s="131"/>
      <c r="G93" s="131"/>
      <c r="H93" s="131"/>
      <c r="I93" s="131"/>
    </row>
    <row r="94" spans="1:9" ht="18">
      <c r="A94" s="127"/>
      <c r="B94" s="128"/>
      <c r="C94" s="129"/>
      <c r="D94" s="130"/>
      <c r="E94" s="131"/>
      <c r="F94" s="131"/>
      <c r="G94" s="131"/>
      <c r="H94" s="131"/>
      <c r="I94" s="131"/>
    </row>
    <row r="95" spans="1:9" ht="18">
      <c r="A95" s="127"/>
      <c r="B95" s="128"/>
      <c r="C95" s="129"/>
      <c r="D95" s="130"/>
      <c r="E95" s="131"/>
      <c r="F95" s="131"/>
      <c r="G95" s="131"/>
      <c r="H95" s="131"/>
      <c r="I95" s="131"/>
    </row>
    <row r="96" spans="1:9" ht="18">
      <c r="A96" s="127"/>
      <c r="B96" s="128"/>
      <c r="C96" s="129"/>
      <c r="D96" s="130"/>
      <c r="E96" s="131"/>
      <c r="F96" s="131"/>
      <c r="G96" s="131"/>
      <c r="H96" s="131"/>
      <c r="I96" s="131"/>
    </row>
    <row r="97" spans="1:9" ht="18">
      <c r="A97" s="127"/>
      <c r="B97" s="128"/>
      <c r="C97" s="129"/>
      <c r="D97" s="130"/>
      <c r="E97" s="131"/>
      <c r="F97" s="131"/>
      <c r="G97" s="131"/>
      <c r="H97" s="131"/>
      <c r="I97" s="131"/>
    </row>
    <row r="98" spans="1:9" ht="18">
      <c r="A98" s="127"/>
      <c r="B98" s="128"/>
      <c r="C98" s="129"/>
      <c r="D98" s="130"/>
      <c r="E98" s="131"/>
      <c r="F98" s="131"/>
      <c r="G98" s="131"/>
      <c r="H98" s="131"/>
      <c r="I98" s="131"/>
    </row>
    <row r="99" spans="1:9" ht="18">
      <c r="A99" s="127"/>
      <c r="B99" s="128"/>
      <c r="C99" s="129"/>
      <c r="D99" s="130"/>
      <c r="E99" s="131"/>
      <c r="F99" s="131"/>
      <c r="G99" s="131"/>
      <c r="H99" s="131"/>
      <c r="I99" s="131"/>
    </row>
    <row r="100" spans="1:9" ht="18">
      <c r="A100" s="127"/>
      <c r="B100" s="128"/>
      <c r="C100" s="129"/>
      <c r="D100" s="130"/>
      <c r="E100" s="131"/>
      <c r="F100" s="131"/>
      <c r="G100" s="131"/>
      <c r="H100" s="131"/>
      <c r="I100" s="131"/>
    </row>
    <row r="101" spans="1:9" ht="18">
      <c r="A101" s="127"/>
      <c r="B101" s="128"/>
      <c r="C101" s="129"/>
      <c r="D101" s="130"/>
      <c r="E101" s="131"/>
      <c r="F101" s="131"/>
      <c r="G101" s="131"/>
      <c r="H101" s="131"/>
      <c r="I101" s="131"/>
    </row>
    <row r="102" spans="1:9" ht="18">
      <c r="A102" s="127"/>
      <c r="B102" s="128"/>
      <c r="C102" s="129"/>
      <c r="D102" s="130"/>
      <c r="E102" s="131"/>
      <c r="F102" s="131"/>
      <c r="G102" s="131"/>
      <c r="H102" s="131"/>
      <c r="I102" s="131"/>
    </row>
    <row r="103" spans="1:9" ht="18">
      <c r="A103" s="127"/>
      <c r="B103" s="128"/>
      <c r="C103" s="129"/>
      <c r="D103" s="130"/>
      <c r="E103" s="131"/>
      <c r="F103" s="131"/>
      <c r="G103" s="131"/>
      <c r="H103" s="131"/>
      <c r="I103" s="131"/>
    </row>
    <row r="104" spans="1:9" ht="18">
      <c r="A104" s="127"/>
      <c r="B104" s="128"/>
      <c r="C104" s="129"/>
      <c r="D104" s="130"/>
      <c r="E104" s="131"/>
      <c r="F104" s="131"/>
      <c r="G104" s="131"/>
      <c r="H104" s="131"/>
      <c r="I104" s="131"/>
    </row>
    <row r="105" spans="1:9" ht="18">
      <c r="A105" s="127"/>
      <c r="B105" s="128"/>
      <c r="C105" s="129"/>
      <c r="D105" s="130"/>
      <c r="E105" s="131"/>
      <c r="F105" s="131"/>
      <c r="G105" s="131"/>
      <c r="H105" s="131"/>
      <c r="I105" s="131"/>
    </row>
    <row r="106" spans="1:9" ht="18">
      <c r="A106" s="127"/>
      <c r="B106" s="128"/>
      <c r="C106" s="129"/>
      <c r="D106" s="130"/>
      <c r="E106" s="131"/>
      <c r="F106" s="131"/>
      <c r="G106" s="131"/>
      <c r="H106" s="131"/>
      <c r="I106" s="131"/>
    </row>
    <row r="107" spans="1:9" ht="18">
      <c r="A107" s="127"/>
      <c r="B107" s="128"/>
      <c r="C107" s="129"/>
      <c r="D107" s="130"/>
      <c r="E107" s="131"/>
      <c r="F107" s="131"/>
      <c r="G107" s="131"/>
      <c r="H107" s="131"/>
      <c r="I107" s="131"/>
    </row>
    <row r="108" spans="1:9" ht="18">
      <c r="A108" s="127"/>
      <c r="B108" s="128"/>
      <c r="C108" s="129"/>
      <c r="D108" s="130"/>
      <c r="E108" s="131"/>
      <c r="F108" s="131"/>
      <c r="G108" s="131"/>
      <c r="H108" s="131"/>
      <c r="I108" s="131"/>
    </row>
    <row r="109" spans="1:9" ht="18">
      <c r="A109" s="127"/>
      <c r="B109" s="128"/>
      <c r="C109" s="129"/>
      <c r="D109" s="130"/>
      <c r="E109" s="131"/>
      <c r="F109" s="131"/>
      <c r="G109" s="131"/>
      <c r="H109" s="131"/>
      <c r="I109" s="131"/>
    </row>
    <row r="110" spans="1:9" ht="18">
      <c r="A110" s="127"/>
      <c r="B110" s="128"/>
      <c r="C110" s="129"/>
      <c r="D110" s="130"/>
      <c r="E110" s="131"/>
      <c r="F110" s="131"/>
      <c r="G110" s="131"/>
      <c r="H110" s="131"/>
      <c r="I110" s="131"/>
    </row>
    <row r="111" spans="1:9" ht="18">
      <c r="A111" s="127"/>
      <c r="B111" s="128"/>
      <c r="C111" s="129"/>
      <c r="D111" s="130"/>
      <c r="E111" s="131"/>
      <c r="F111" s="131"/>
      <c r="G111" s="131"/>
      <c r="H111" s="131"/>
      <c r="I111" s="131"/>
    </row>
    <row r="112" spans="1:9" ht="18">
      <c r="A112" s="127"/>
      <c r="B112" s="128"/>
      <c r="C112" s="129"/>
      <c r="D112" s="130"/>
      <c r="E112" s="131"/>
      <c r="F112" s="131"/>
      <c r="G112" s="131"/>
      <c r="H112" s="131"/>
      <c r="I112" s="131"/>
    </row>
    <row r="113" spans="1:9" ht="18">
      <c r="A113" s="127"/>
      <c r="B113" s="128"/>
      <c r="C113" s="129"/>
      <c r="D113" s="130"/>
      <c r="E113" s="131"/>
      <c r="F113" s="131"/>
      <c r="G113" s="131"/>
      <c r="H113" s="131"/>
      <c r="I113" s="131"/>
    </row>
    <row r="114" spans="1:9" ht="18">
      <c r="A114" s="127"/>
      <c r="B114" s="128"/>
      <c r="C114" s="129"/>
      <c r="D114" s="130"/>
      <c r="E114" s="131"/>
      <c r="F114" s="131"/>
      <c r="G114" s="131"/>
      <c r="H114" s="131"/>
      <c r="I114" s="131"/>
    </row>
    <row r="115" spans="1:9" ht="18">
      <c r="A115" s="127"/>
      <c r="B115" s="128"/>
      <c r="C115" s="129"/>
      <c r="D115" s="130"/>
      <c r="E115" s="131"/>
      <c r="F115" s="131"/>
      <c r="G115" s="131"/>
      <c r="H115" s="131"/>
      <c r="I115" s="131"/>
    </row>
    <row r="116" spans="1:9" ht="18">
      <c r="A116" s="127"/>
      <c r="B116" s="128"/>
      <c r="C116" s="129"/>
      <c r="D116" s="130"/>
      <c r="E116" s="131"/>
      <c r="F116" s="131"/>
      <c r="G116" s="131"/>
      <c r="H116" s="131"/>
      <c r="I116" s="131"/>
    </row>
    <row r="117" spans="1:9" ht="18">
      <c r="A117" s="127"/>
      <c r="B117" s="128"/>
      <c r="C117" s="129"/>
      <c r="D117" s="130"/>
      <c r="E117" s="131"/>
      <c r="F117" s="131"/>
      <c r="G117" s="131"/>
      <c r="H117" s="131"/>
      <c r="I117" s="131"/>
    </row>
    <row r="118" spans="1:9" ht="18">
      <c r="A118" s="127"/>
      <c r="B118" s="128"/>
      <c r="C118" s="129"/>
      <c r="D118" s="130"/>
      <c r="E118" s="131"/>
      <c r="F118" s="131"/>
      <c r="G118" s="131"/>
      <c r="H118" s="131"/>
      <c r="I118" s="131"/>
    </row>
    <row r="119" spans="1:9" ht="18">
      <c r="A119" s="127"/>
      <c r="B119" s="128"/>
      <c r="C119" s="129"/>
      <c r="D119" s="130"/>
      <c r="E119" s="131"/>
      <c r="F119" s="131"/>
      <c r="G119" s="131"/>
      <c r="H119" s="131"/>
      <c r="I119" s="131"/>
    </row>
    <row r="120" spans="1:9" ht="18">
      <c r="A120" s="127"/>
      <c r="B120" s="128"/>
      <c r="C120" s="129"/>
      <c r="D120" s="130"/>
      <c r="E120" s="131"/>
      <c r="F120" s="131"/>
      <c r="G120" s="131"/>
      <c r="H120" s="131"/>
      <c r="I120" s="131"/>
    </row>
    <row r="121" spans="1:9" ht="18">
      <c r="A121" s="127"/>
      <c r="B121" s="128"/>
      <c r="C121" s="129"/>
      <c r="D121" s="130"/>
      <c r="E121" s="131"/>
      <c r="F121" s="131"/>
      <c r="G121" s="131"/>
      <c r="H121" s="131"/>
      <c r="I121" s="131"/>
    </row>
    <row r="122" spans="1:9" ht="18">
      <c r="A122" s="127"/>
      <c r="B122" s="128"/>
      <c r="C122" s="129"/>
      <c r="D122" s="130"/>
      <c r="E122" s="131"/>
      <c r="F122" s="131"/>
      <c r="G122" s="131"/>
      <c r="H122" s="131"/>
      <c r="I122" s="131"/>
    </row>
    <row r="123" spans="1:9" ht="18">
      <c r="A123" s="127"/>
      <c r="B123" s="128"/>
      <c r="C123" s="129"/>
      <c r="D123" s="130"/>
      <c r="E123" s="131"/>
      <c r="F123" s="131"/>
      <c r="G123" s="131"/>
      <c r="H123" s="131"/>
      <c r="I123" s="131"/>
    </row>
    <row r="124" spans="1:9" ht="18">
      <c r="A124" s="127"/>
      <c r="B124" s="128"/>
      <c r="C124" s="129"/>
      <c r="D124" s="130"/>
      <c r="E124" s="131"/>
      <c r="F124" s="131"/>
      <c r="G124" s="131"/>
      <c r="H124" s="131"/>
      <c r="I124" s="131"/>
    </row>
    <row r="125" spans="1:9" ht="18">
      <c r="A125" s="127"/>
      <c r="B125" s="128"/>
      <c r="C125" s="129"/>
      <c r="D125" s="130"/>
      <c r="E125" s="131"/>
      <c r="F125" s="131"/>
      <c r="G125" s="131"/>
      <c r="H125" s="131"/>
      <c r="I125" s="131"/>
    </row>
    <row r="126" spans="1:9" ht="18">
      <c r="A126" s="127"/>
      <c r="B126" s="128"/>
      <c r="C126" s="129"/>
      <c r="D126" s="130"/>
      <c r="E126" s="131"/>
      <c r="F126" s="131"/>
      <c r="G126" s="131"/>
      <c r="H126" s="131"/>
      <c r="I126" s="131"/>
    </row>
    <row r="127" spans="1:9" ht="18">
      <c r="A127" s="127"/>
      <c r="B127" s="128"/>
      <c r="C127" s="129"/>
      <c r="D127" s="130"/>
      <c r="E127" s="131"/>
      <c r="F127" s="131"/>
      <c r="G127" s="131"/>
      <c r="H127" s="131"/>
      <c r="I127" s="131"/>
    </row>
    <row r="128" spans="1:9" ht="18">
      <c r="A128" s="127"/>
      <c r="B128" s="128"/>
      <c r="C128" s="129"/>
      <c r="D128" s="130"/>
      <c r="E128" s="131"/>
      <c r="F128" s="131"/>
      <c r="G128" s="131"/>
      <c r="H128" s="131"/>
      <c r="I128" s="131"/>
    </row>
    <row r="129" spans="1:9" ht="18">
      <c r="A129" s="127"/>
      <c r="B129" s="128"/>
      <c r="C129" s="129"/>
      <c r="D129" s="130"/>
      <c r="E129" s="131"/>
      <c r="F129" s="131"/>
      <c r="G129" s="131"/>
      <c r="H129" s="131"/>
      <c r="I129" s="131"/>
    </row>
    <row r="130" spans="1:9" ht="18">
      <c r="A130" s="127"/>
      <c r="B130" s="128"/>
      <c r="C130" s="129"/>
      <c r="D130" s="130"/>
      <c r="E130" s="131"/>
      <c r="F130" s="131"/>
      <c r="G130" s="131"/>
      <c r="H130" s="131"/>
      <c r="I130" s="131"/>
    </row>
    <row r="131" spans="1:9" ht="18">
      <c r="A131" s="127"/>
      <c r="B131" s="128"/>
      <c r="C131" s="129"/>
      <c r="D131" s="130"/>
      <c r="E131" s="131"/>
      <c r="F131" s="131"/>
      <c r="G131" s="131"/>
      <c r="H131" s="131"/>
      <c r="I131" s="131"/>
    </row>
    <row r="132" spans="1:9" ht="18">
      <c r="A132" s="127"/>
      <c r="B132" s="128"/>
      <c r="C132" s="129"/>
      <c r="D132" s="130"/>
      <c r="E132" s="131"/>
      <c r="F132" s="131"/>
      <c r="G132" s="131"/>
      <c r="H132" s="131"/>
      <c r="I132" s="131"/>
    </row>
    <row r="133" spans="1:9" ht="18">
      <c r="A133" s="127"/>
      <c r="B133" s="128"/>
      <c r="C133" s="129"/>
      <c r="D133" s="130"/>
      <c r="E133" s="131"/>
      <c r="F133" s="131"/>
      <c r="G133" s="131"/>
      <c r="H133" s="131"/>
      <c r="I133" s="131"/>
    </row>
    <row r="134" spans="1:9" ht="18">
      <c r="A134" s="127"/>
      <c r="B134" s="128"/>
      <c r="C134" s="129"/>
      <c r="D134" s="130"/>
      <c r="E134" s="131"/>
      <c r="F134" s="131"/>
      <c r="G134" s="131"/>
      <c r="H134" s="131"/>
      <c r="I134" s="131"/>
    </row>
    <row r="135" spans="1:9" ht="18">
      <c r="A135" s="127"/>
      <c r="B135" s="128"/>
      <c r="C135" s="129"/>
      <c r="D135" s="130"/>
      <c r="E135" s="131"/>
      <c r="F135" s="131"/>
      <c r="G135" s="131"/>
      <c r="H135" s="131"/>
      <c r="I135" s="131"/>
    </row>
    <row r="136" spans="1:9" ht="18">
      <c r="A136" s="127"/>
      <c r="B136" s="128"/>
      <c r="C136" s="129"/>
      <c r="D136" s="130"/>
      <c r="E136" s="131"/>
      <c r="F136" s="131"/>
      <c r="G136" s="131"/>
      <c r="H136" s="131"/>
      <c r="I136" s="131"/>
    </row>
    <row r="137" spans="1:9" ht="18">
      <c r="A137" s="127"/>
      <c r="B137" s="128"/>
      <c r="C137" s="129"/>
      <c r="D137" s="130"/>
      <c r="E137" s="131"/>
      <c r="F137" s="131"/>
      <c r="G137" s="131"/>
      <c r="H137" s="131"/>
      <c r="I137" s="131"/>
    </row>
    <row r="138" spans="1:9" ht="18">
      <c r="A138" s="127"/>
      <c r="B138" s="128"/>
      <c r="C138" s="129"/>
      <c r="D138" s="130"/>
      <c r="E138" s="131"/>
      <c r="F138" s="131"/>
      <c r="G138" s="131"/>
      <c r="H138" s="131"/>
      <c r="I138" s="131"/>
    </row>
    <row r="139" spans="1:9" ht="18">
      <c r="A139" s="127"/>
      <c r="B139" s="128"/>
      <c r="C139" s="129"/>
      <c r="D139" s="130"/>
      <c r="E139" s="131"/>
      <c r="F139" s="131"/>
      <c r="G139" s="131"/>
      <c r="H139" s="131"/>
      <c r="I139" s="131"/>
    </row>
    <row r="140" spans="1:9" ht="18">
      <c r="A140" s="127"/>
      <c r="B140" s="128"/>
      <c r="C140" s="129"/>
      <c r="D140" s="130"/>
      <c r="E140" s="131"/>
      <c r="F140" s="131"/>
      <c r="G140" s="131"/>
      <c r="H140" s="131"/>
      <c r="I140" s="131"/>
    </row>
    <row r="141" spans="1:9" ht="18">
      <c r="A141" s="127"/>
      <c r="B141" s="128"/>
      <c r="C141" s="129"/>
      <c r="D141" s="130"/>
      <c r="E141" s="131"/>
      <c r="F141" s="131"/>
      <c r="G141" s="131"/>
      <c r="H141" s="131"/>
      <c r="I141" s="131"/>
    </row>
    <row r="142" spans="1:9" ht="18">
      <c r="A142" s="127"/>
      <c r="B142" s="128"/>
      <c r="C142" s="129"/>
      <c r="D142" s="130"/>
      <c r="E142" s="131"/>
      <c r="F142" s="131"/>
      <c r="G142" s="131"/>
      <c r="H142" s="131"/>
      <c r="I142" s="131"/>
    </row>
    <row r="143" spans="1:9" ht="18">
      <c r="A143" s="127"/>
      <c r="B143" s="128"/>
      <c r="C143" s="129"/>
      <c r="D143" s="130"/>
      <c r="E143" s="131"/>
      <c r="F143" s="131"/>
      <c r="G143" s="131"/>
      <c r="H143" s="131"/>
      <c r="I143" s="131"/>
    </row>
    <row r="144" spans="1:9" ht="18">
      <c r="A144" s="127"/>
      <c r="B144" s="128"/>
      <c r="C144" s="129"/>
      <c r="D144" s="130"/>
      <c r="E144" s="131"/>
      <c r="F144" s="131"/>
      <c r="G144" s="131"/>
      <c r="H144" s="131"/>
      <c r="I144" s="131"/>
    </row>
    <row r="145" spans="1:9" ht="18">
      <c r="A145" s="127"/>
      <c r="B145" s="128"/>
      <c r="C145" s="129"/>
      <c r="D145" s="130"/>
      <c r="E145" s="131"/>
      <c r="F145" s="131"/>
      <c r="G145" s="131"/>
      <c r="H145" s="131"/>
      <c r="I145" s="131"/>
    </row>
    <row r="146" spans="1:9" ht="18">
      <c r="A146" s="127"/>
      <c r="B146" s="128"/>
      <c r="C146" s="129"/>
      <c r="D146" s="130"/>
      <c r="E146" s="131"/>
      <c r="F146" s="131"/>
      <c r="G146" s="131"/>
      <c r="H146" s="131"/>
      <c r="I146" s="131"/>
    </row>
    <row r="147" spans="1:9" ht="18">
      <c r="A147" s="127"/>
      <c r="B147" s="128"/>
      <c r="C147" s="129"/>
      <c r="D147" s="130"/>
      <c r="E147" s="131"/>
      <c r="F147" s="131"/>
      <c r="G147" s="131"/>
      <c r="H147" s="131"/>
      <c r="I147" s="131"/>
    </row>
    <row r="148" spans="1:9" ht="18">
      <c r="A148" s="127"/>
      <c r="B148" s="128"/>
      <c r="C148" s="129"/>
      <c r="D148" s="130"/>
      <c r="E148" s="131"/>
      <c r="F148" s="131"/>
      <c r="G148" s="131"/>
      <c r="H148" s="131"/>
      <c r="I148" s="131"/>
    </row>
    <row r="149" spans="1:9" ht="18">
      <c r="A149" s="127"/>
      <c r="B149" s="128"/>
      <c r="C149" s="129"/>
      <c r="D149" s="130"/>
      <c r="E149" s="131"/>
      <c r="F149" s="131"/>
      <c r="G149" s="131"/>
      <c r="H149" s="131"/>
      <c r="I149" s="131"/>
    </row>
    <row r="150" spans="1:9" ht="18">
      <c r="A150" s="127"/>
      <c r="B150" s="128"/>
      <c r="C150" s="129"/>
      <c r="D150" s="130"/>
      <c r="E150" s="131"/>
      <c r="F150" s="131"/>
      <c r="G150" s="131"/>
      <c r="H150" s="131"/>
      <c r="I150" s="131"/>
    </row>
    <row r="151" spans="1:9" ht="18">
      <c r="A151" s="127"/>
      <c r="B151" s="128"/>
      <c r="C151" s="129"/>
      <c r="D151" s="130"/>
      <c r="E151" s="131"/>
      <c r="F151" s="131"/>
      <c r="G151" s="131"/>
      <c r="H151" s="131"/>
      <c r="I151" s="131"/>
    </row>
    <row r="152" spans="1:9" ht="18" customHeight="1">
      <c r="A152" s="10"/>
      <c r="B152" s="10"/>
      <c r="C152" s="10"/>
      <c r="D152" s="11" t="s">
        <v>69</v>
      </c>
      <c r="E152" s="132"/>
      <c r="F152" s="132"/>
      <c r="G152" s="132"/>
      <c r="H152" s="132"/>
      <c r="I152" s="132"/>
    </row>
    <row r="153" spans="1:9" ht="18" customHeight="1">
      <c r="A153" s="10" t="s">
        <v>70</v>
      </c>
      <c r="B153" s="10"/>
      <c r="C153" s="10"/>
      <c r="D153" s="10"/>
      <c r="E153" s="10"/>
      <c r="F153" s="10"/>
      <c r="G153" s="10"/>
      <c r="H153" s="10"/>
      <c r="I153" s="10"/>
    </row>
    <row r="154" spans="1:9" ht="18.75" customHeight="1">
      <c r="A154" s="8" t="s">
        <v>71</v>
      </c>
      <c r="B154" s="8"/>
      <c r="C154" s="8"/>
      <c r="D154" s="8"/>
      <c r="E154" s="8"/>
      <c r="F154" s="8"/>
      <c r="G154" s="8"/>
      <c r="H154" s="8"/>
      <c r="I154" s="8"/>
    </row>
    <row r="155" spans="1:9" ht="19.5">
      <c r="A155" s="10"/>
      <c r="B155" s="10"/>
      <c r="C155" s="10"/>
      <c r="D155" s="10"/>
      <c r="E155" s="133"/>
      <c r="F155" s="133"/>
      <c r="G155" s="134"/>
      <c r="H155" s="135"/>
      <c r="I155" s="135"/>
    </row>
    <row r="156" spans="1:9" ht="98.25" customHeight="1">
      <c r="A156" s="136" t="s">
        <v>5</v>
      </c>
      <c r="B156" s="136" t="s">
        <v>6</v>
      </c>
      <c r="C156" s="136" t="s">
        <v>7</v>
      </c>
      <c r="D156" s="16" t="s">
        <v>8</v>
      </c>
      <c r="E156" s="17" t="s">
        <v>72</v>
      </c>
      <c r="F156" s="17" t="s">
        <v>73</v>
      </c>
      <c r="G156" s="17" t="s">
        <v>74</v>
      </c>
      <c r="H156" s="17" t="s">
        <v>75</v>
      </c>
      <c r="I156" s="137"/>
    </row>
    <row r="157" spans="1:9" ht="18.75">
      <c r="A157" s="138"/>
      <c r="B157" s="139"/>
      <c r="C157" s="140"/>
      <c r="D157" s="21"/>
      <c r="E157" s="17"/>
      <c r="F157" s="17"/>
      <c r="G157" s="17"/>
      <c r="H157" s="17"/>
      <c r="I157" s="137"/>
    </row>
    <row r="158" spans="1:9" s="146" customFormat="1" ht="18">
      <c r="A158" s="141"/>
      <c r="B158" s="142"/>
      <c r="C158" s="143"/>
      <c r="D158" s="25" t="s">
        <v>15</v>
      </c>
      <c r="E158" s="144">
        <f>+E159</f>
        <v>0</v>
      </c>
      <c r="F158" s="144">
        <f>+F159</f>
        <v>1400000</v>
      </c>
      <c r="G158" s="144">
        <f>+G159</f>
        <v>200000</v>
      </c>
      <c r="H158" s="144">
        <f>+H159</f>
        <v>1852000</v>
      </c>
      <c r="I158" s="145"/>
    </row>
    <row r="159" spans="1:9" s="146" customFormat="1" ht="18" customHeight="1">
      <c r="A159" s="147"/>
      <c r="B159" s="148"/>
      <c r="C159" s="149"/>
      <c r="D159" s="150" t="s">
        <v>76</v>
      </c>
      <c r="E159" s="38"/>
      <c r="F159" s="38">
        <v>1400000</v>
      </c>
      <c r="G159" s="38">
        <v>200000</v>
      </c>
      <c r="H159" s="38">
        <v>1852000</v>
      </c>
      <c r="I159" s="151"/>
    </row>
    <row r="160" spans="1:9" s="146" customFormat="1" ht="18">
      <c r="A160" s="147"/>
      <c r="B160" s="148"/>
      <c r="C160" s="149"/>
      <c r="D160" s="150"/>
      <c r="E160" s="38"/>
      <c r="F160" s="38"/>
      <c r="G160" s="38"/>
      <c r="H160" s="38"/>
      <c r="I160" s="151"/>
    </row>
    <row r="161" spans="1:9" s="146" customFormat="1" ht="18">
      <c r="A161" s="147">
        <v>18</v>
      </c>
      <c r="B161" s="152">
        <v>1508</v>
      </c>
      <c r="C161" s="149"/>
      <c r="D161" s="153" t="s">
        <v>37</v>
      </c>
      <c r="E161" s="154"/>
      <c r="F161" s="155">
        <v>1400000</v>
      </c>
      <c r="G161" s="155">
        <v>200000</v>
      </c>
      <c r="H161" s="50"/>
      <c r="I161" s="151"/>
    </row>
    <row r="162" spans="1:9" s="146" customFormat="1" ht="18">
      <c r="A162" s="156"/>
      <c r="B162" s="97"/>
      <c r="C162" s="157"/>
      <c r="D162" s="158" t="s">
        <v>38</v>
      </c>
      <c r="E162" s="55">
        <f>+E163+E169+E174+E181+E183+E185+E187+E189+E191+E192+E194+E196+E198+E200+E202+E204+E206</f>
        <v>790758</v>
      </c>
      <c r="F162" s="55">
        <f>+F163+F169+F174+F181+F183+F185+F187+F189+F191+F192+F194+F196+F198+F200+F202+F204+F206</f>
        <v>3691000</v>
      </c>
      <c r="G162" s="55">
        <f>+G163+G169+G174+G181+G183+G185+G187+G189+G191+G192+G194+G196+G198+G200+G202+G204+G206</f>
        <v>955416</v>
      </c>
      <c r="H162" s="55">
        <f>+H163+H169+H174+H181+H183+H185+H187+H189+H191+H192+H194+H196+H198+H200+H202+H204+H206+H214+H216+H218+H220+H232+H234</f>
        <v>11234140</v>
      </c>
      <c r="I162" s="145"/>
    </row>
    <row r="163" spans="1:9" ht="18">
      <c r="A163" s="78"/>
      <c r="B163" s="31"/>
      <c r="C163" s="40"/>
      <c r="D163" s="29" t="s">
        <v>61</v>
      </c>
      <c r="E163" s="159">
        <f>+E164</f>
        <v>234514</v>
      </c>
      <c r="F163" s="159">
        <f>+F164</f>
        <v>380000</v>
      </c>
      <c r="G163" s="159">
        <f>+G164</f>
        <v>257377</v>
      </c>
      <c r="H163" s="159">
        <f>+H164</f>
        <v>187000</v>
      </c>
      <c r="I163" s="160"/>
    </row>
    <row r="164" spans="1:9" ht="16.5" customHeight="1">
      <c r="A164" s="94"/>
      <c r="B164" s="89">
        <v>2101</v>
      </c>
      <c r="C164" s="161"/>
      <c r="D164" s="162" t="s">
        <v>41</v>
      </c>
      <c r="E164" s="163">
        <v>234514</v>
      </c>
      <c r="F164" s="164">
        <v>380000</v>
      </c>
      <c r="G164" s="165">
        <v>257377</v>
      </c>
      <c r="H164" s="166">
        <f>+H165+H166</f>
        <v>187000</v>
      </c>
      <c r="I164" s="167"/>
    </row>
    <row r="165" spans="1:9" ht="22.5" customHeight="1">
      <c r="A165" s="94"/>
      <c r="B165" s="89"/>
      <c r="C165" s="161"/>
      <c r="D165" s="162" t="s">
        <v>77</v>
      </c>
      <c r="E165" s="163"/>
      <c r="F165" s="164"/>
      <c r="G165" s="168"/>
      <c r="H165" s="169"/>
      <c r="I165" s="170"/>
    </row>
    <row r="166" spans="1:9" ht="43.5" customHeight="1">
      <c r="A166" s="94"/>
      <c r="B166" s="89"/>
      <c r="C166" s="161"/>
      <c r="D166" s="171" t="s">
        <v>78</v>
      </c>
      <c r="E166" s="163"/>
      <c r="F166" s="164"/>
      <c r="G166" s="168"/>
      <c r="H166" s="172">
        <v>187000</v>
      </c>
      <c r="I166" s="167"/>
    </row>
    <row r="167" spans="1:9" ht="16.5" customHeight="1">
      <c r="A167" s="94"/>
      <c r="B167" s="89"/>
      <c r="C167" s="161"/>
      <c r="D167" s="162"/>
      <c r="E167" s="163"/>
      <c r="F167" s="164"/>
      <c r="G167" s="168"/>
      <c r="H167" s="169"/>
      <c r="I167" s="170"/>
    </row>
    <row r="168" spans="1:9" s="1" customFormat="1" ht="19.5" customHeight="1">
      <c r="A168" s="29"/>
      <c r="B168" s="29"/>
      <c r="C168" s="29"/>
      <c r="D168" s="58"/>
      <c r="E168" s="37"/>
      <c r="F168" s="37"/>
      <c r="G168" s="49"/>
      <c r="H168" s="173"/>
      <c r="I168" s="174"/>
    </row>
    <row r="169" spans="1:9" ht="18" customHeight="1">
      <c r="A169" s="28"/>
      <c r="B169" s="31"/>
      <c r="C169" s="28"/>
      <c r="D169" s="58" t="s">
        <v>79</v>
      </c>
      <c r="E169" s="37">
        <v>51076</v>
      </c>
      <c r="F169" s="37">
        <f>+F171+F172</f>
        <v>50000</v>
      </c>
      <c r="G169" s="38">
        <f>+G171+G172</f>
        <v>32395</v>
      </c>
      <c r="H169" s="38">
        <f>+H171+H172</f>
        <v>399140</v>
      </c>
      <c r="I169" s="151"/>
    </row>
    <row r="170" spans="1:9" ht="18" customHeight="1">
      <c r="A170" s="28"/>
      <c r="B170" s="31">
        <v>2202</v>
      </c>
      <c r="C170" s="28"/>
      <c r="D170" s="58" t="s">
        <v>80</v>
      </c>
      <c r="E170" s="37"/>
      <c r="F170" s="34"/>
      <c r="G170" s="38" t="s">
        <v>81</v>
      </c>
      <c r="H170" s="38"/>
      <c r="I170" s="151"/>
    </row>
    <row r="171" spans="1:9" ht="32.25" customHeight="1">
      <c r="A171" s="31"/>
      <c r="B171" s="31"/>
      <c r="C171" s="31">
        <v>2</v>
      </c>
      <c r="D171" s="58" t="s">
        <v>82</v>
      </c>
      <c r="E171" s="175"/>
      <c r="F171" s="175">
        <v>25000</v>
      </c>
      <c r="G171" s="175">
        <v>21918</v>
      </c>
      <c r="H171" s="176">
        <v>374140</v>
      </c>
      <c r="I171" s="177"/>
    </row>
    <row r="172" spans="1:9" ht="58.5" customHeight="1">
      <c r="A172" s="31"/>
      <c r="B172" s="31"/>
      <c r="C172" s="31">
        <v>3</v>
      </c>
      <c r="D172" s="58" t="s">
        <v>83</v>
      </c>
      <c r="E172" s="175"/>
      <c r="F172" s="175">
        <v>25000</v>
      </c>
      <c r="G172" s="175">
        <v>10477</v>
      </c>
      <c r="H172" s="176">
        <v>25000</v>
      </c>
      <c r="I172" s="177"/>
    </row>
    <row r="173" spans="1:9" ht="18.75" customHeight="1">
      <c r="A173" s="28"/>
      <c r="B173" s="31"/>
      <c r="C173" s="28"/>
      <c r="D173" s="29"/>
      <c r="E173" s="37"/>
      <c r="F173" s="37"/>
      <c r="G173" s="37"/>
      <c r="H173" s="38"/>
      <c r="I173" s="151"/>
    </row>
    <row r="174" spans="1:9" ht="17.25" customHeight="1">
      <c r="A174" s="28"/>
      <c r="B174" s="31"/>
      <c r="C174" s="28"/>
      <c r="D174" s="29" t="s">
        <v>84</v>
      </c>
      <c r="E174" s="37">
        <v>15929</v>
      </c>
      <c r="F174" s="37">
        <f>+F176+F177+F178+F179</f>
        <v>36000</v>
      </c>
      <c r="G174" s="37">
        <f>+G176+G177+G178+G179</f>
        <v>5108</v>
      </c>
      <c r="H174" s="37">
        <f>+H176+H177+H178+H179</f>
        <v>74000</v>
      </c>
      <c r="I174" s="131"/>
    </row>
    <row r="175" spans="1:9" ht="17.25" customHeight="1">
      <c r="A175" s="28"/>
      <c r="B175" s="31">
        <v>2502</v>
      </c>
      <c r="C175" s="28"/>
      <c r="D175" s="29" t="s">
        <v>85</v>
      </c>
      <c r="E175" s="34"/>
      <c r="F175" s="34">
        <v>36000</v>
      </c>
      <c r="G175" s="34"/>
      <c r="H175" s="34"/>
      <c r="I175" s="133"/>
    </row>
    <row r="176" spans="1:9" ht="18" customHeight="1">
      <c r="A176" s="28"/>
      <c r="B176" s="31"/>
      <c r="C176" s="28">
        <v>2</v>
      </c>
      <c r="D176" s="29" t="s">
        <v>86</v>
      </c>
      <c r="E176" s="178"/>
      <c r="F176" s="34">
        <v>10000</v>
      </c>
      <c r="G176" s="34">
        <v>548</v>
      </c>
      <c r="H176" s="35">
        <v>20000</v>
      </c>
      <c r="I176" s="179"/>
    </row>
    <row r="177" spans="1:9" ht="18.75" customHeight="1">
      <c r="A177" s="28"/>
      <c r="B177" s="31"/>
      <c r="C177" s="28">
        <v>3</v>
      </c>
      <c r="D177" s="29" t="s">
        <v>87</v>
      </c>
      <c r="E177" s="178"/>
      <c r="F177" s="34">
        <v>5000</v>
      </c>
      <c r="G177" s="180">
        <v>362</v>
      </c>
      <c r="H177" s="35"/>
      <c r="I177" s="179"/>
    </row>
    <row r="178" spans="1:9" ht="39" customHeight="1">
      <c r="A178" s="89"/>
      <c r="B178" s="89"/>
      <c r="C178" s="89">
        <v>4</v>
      </c>
      <c r="D178" s="162" t="s">
        <v>88</v>
      </c>
      <c r="E178" s="181"/>
      <c r="F178" s="182">
        <v>3000</v>
      </c>
      <c r="G178" s="182"/>
      <c r="H178" s="183"/>
      <c r="I178" s="177"/>
    </row>
    <row r="179" spans="1:9" ht="40.5" customHeight="1">
      <c r="A179" s="28"/>
      <c r="B179" s="31"/>
      <c r="C179" s="28">
        <v>5</v>
      </c>
      <c r="D179" s="58" t="s">
        <v>89</v>
      </c>
      <c r="E179" s="178"/>
      <c r="F179" s="34">
        <v>18000</v>
      </c>
      <c r="G179" s="34">
        <v>4198</v>
      </c>
      <c r="H179" s="35">
        <v>54000</v>
      </c>
      <c r="I179" s="179"/>
    </row>
    <row r="180" spans="1:9" ht="19.5" customHeight="1">
      <c r="A180" s="28"/>
      <c r="B180" s="31"/>
      <c r="C180" s="28"/>
      <c r="D180" s="58"/>
      <c r="E180" s="178"/>
      <c r="F180" s="34"/>
      <c r="G180" s="34"/>
      <c r="H180" s="35"/>
      <c r="I180" s="179"/>
    </row>
    <row r="181" spans="1:9" ht="39.75" customHeight="1">
      <c r="A181" s="31">
        <v>1</v>
      </c>
      <c r="B181" s="31">
        <v>2504</v>
      </c>
      <c r="C181" s="31"/>
      <c r="D181" s="58" t="s">
        <v>90</v>
      </c>
      <c r="E181" s="34">
        <v>39989</v>
      </c>
      <c r="F181" s="178">
        <v>60000</v>
      </c>
      <c r="G181" s="34">
        <v>39327</v>
      </c>
      <c r="H181" s="184">
        <v>80000</v>
      </c>
      <c r="I181" s="185"/>
    </row>
    <row r="182" spans="1:9" ht="19.5" customHeight="1">
      <c r="A182" s="47"/>
      <c r="B182" s="31"/>
      <c r="C182" s="47"/>
      <c r="D182" s="29"/>
      <c r="E182" s="34"/>
      <c r="F182" s="178"/>
      <c r="G182" s="34"/>
      <c r="H182" s="184"/>
      <c r="I182" s="185"/>
    </row>
    <row r="183" spans="1:9" ht="19.5" customHeight="1">
      <c r="A183" s="47">
        <v>2</v>
      </c>
      <c r="B183" s="31">
        <v>2504</v>
      </c>
      <c r="C183" s="47"/>
      <c r="D183" s="48" t="s">
        <v>91</v>
      </c>
      <c r="E183" s="186">
        <v>62549</v>
      </c>
      <c r="F183" s="178">
        <v>75000</v>
      </c>
      <c r="G183" s="187">
        <v>22282</v>
      </c>
      <c r="H183" s="184">
        <v>620000</v>
      </c>
      <c r="I183" s="185"/>
    </row>
    <row r="184" spans="1:9" ht="19.5" customHeight="1">
      <c r="A184" s="47"/>
      <c r="B184" s="31"/>
      <c r="C184" s="47"/>
      <c r="D184" s="29"/>
      <c r="E184" s="186"/>
      <c r="F184" s="178"/>
      <c r="G184" s="187"/>
      <c r="H184" s="184"/>
      <c r="I184" s="185"/>
    </row>
    <row r="185" spans="1:9" ht="36.75" customHeight="1">
      <c r="A185" s="47">
        <v>3</v>
      </c>
      <c r="B185" s="31">
        <v>2504</v>
      </c>
      <c r="C185" s="47"/>
      <c r="D185" s="110" t="s">
        <v>92</v>
      </c>
      <c r="E185" s="175">
        <v>27859</v>
      </c>
      <c r="F185" s="188">
        <v>85000</v>
      </c>
      <c r="G185" s="175">
        <v>23895</v>
      </c>
      <c r="H185" s="189">
        <v>40000</v>
      </c>
      <c r="I185" s="190"/>
    </row>
    <row r="186" spans="1:9" ht="19.5" customHeight="1">
      <c r="A186" s="47"/>
      <c r="B186" s="31"/>
      <c r="C186" s="47"/>
      <c r="D186" s="29"/>
      <c r="E186" s="34"/>
      <c r="F186" s="178"/>
      <c r="G186" s="34"/>
      <c r="H186" s="184"/>
      <c r="I186" s="185"/>
    </row>
    <row r="187" spans="1:9" ht="36" customHeight="1">
      <c r="A187" s="31">
        <v>4</v>
      </c>
      <c r="B187" s="31">
        <v>2504</v>
      </c>
      <c r="C187" s="31"/>
      <c r="D187" s="58" t="s">
        <v>93</v>
      </c>
      <c r="E187" s="34">
        <v>24927</v>
      </c>
      <c r="F187" s="178">
        <v>25000</v>
      </c>
      <c r="G187" s="34">
        <v>6236</v>
      </c>
      <c r="H187" s="184">
        <v>30000</v>
      </c>
      <c r="I187" s="185"/>
    </row>
    <row r="188" spans="1:9" ht="19.5" customHeight="1">
      <c r="A188" s="31"/>
      <c r="B188" s="31"/>
      <c r="C188" s="31"/>
      <c r="D188" s="29"/>
      <c r="E188" s="34"/>
      <c r="F188" s="178"/>
      <c r="G188" s="34"/>
      <c r="H188" s="184"/>
      <c r="I188" s="185"/>
    </row>
    <row r="189" spans="1:9" ht="40.5" customHeight="1">
      <c r="A189" s="31">
        <v>6</v>
      </c>
      <c r="B189" s="31">
        <v>2504</v>
      </c>
      <c r="C189" s="31"/>
      <c r="D189" s="58" t="s">
        <v>94</v>
      </c>
      <c r="E189" s="34">
        <v>5836</v>
      </c>
      <c r="F189" s="178">
        <v>30000</v>
      </c>
      <c r="G189" s="34">
        <v>27455</v>
      </c>
      <c r="H189" s="184">
        <v>50000</v>
      </c>
      <c r="I189" s="185"/>
    </row>
    <row r="190" spans="1:9" ht="19.5" customHeight="1">
      <c r="A190" s="31"/>
      <c r="B190" s="31"/>
      <c r="C190" s="31"/>
      <c r="D190" s="29"/>
      <c r="E190" s="34"/>
      <c r="F190" s="178"/>
      <c r="G190" s="34"/>
      <c r="H190" s="184"/>
      <c r="I190" s="185"/>
    </row>
    <row r="191" spans="1:9" ht="56.25" customHeight="1">
      <c r="A191" s="89">
        <v>7</v>
      </c>
      <c r="B191" s="89">
        <v>2504</v>
      </c>
      <c r="C191" s="44"/>
      <c r="D191" s="191" t="s">
        <v>95</v>
      </c>
      <c r="E191" s="182">
        <v>28707</v>
      </c>
      <c r="F191" s="181">
        <v>60000</v>
      </c>
      <c r="G191" s="182">
        <v>6220</v>
      </c>
      <c r="H191" s="192">
        <v>100000</v>
      </c>
      <c r="I191" s="190"/>
    </row>
    <row r="192" spans="1:9" ht="40.5" customHeight="1">
      <c r="A192" s="31">
        <v>9</v>
      </c>
      <c r="B192" s="31">
        <v>2504</v>
      </c>
      <c r="C192" s="31"/>
      <c r="D192" s="110" t="s">
        <v>96</v>
      </c>
      <c r="E192" s="193">
        <v>5733</v>
      </c>
      <c r="F192" s="188">
        <v>100000</v>
      </c>
      <c r="G192" s="175"/>
      <c r="H192" s="189">
        <v>500000</v>
      </c>
      <c r="I192" s="190"/>
    </row>
    <row r="193" spans="1:9" ht="12.75" customHeight="1">
      <c r="A193" s="31"/>
      <c r="B193" s="31"/>
      <c r="C193" s="31"/>
      <c r="D193" s="194"/>
      <c r="E193" s="175"/>
      <c r="F193" s="188"/>
      <c r="G193" s="175"/>
      <c r="H193" s="189"/>
      <c r="I193" s="190"/>
    </row>
    <row r="194" spans="1:9" ht="37.5" customHeight="1">
      <c r="A194" s="47">
        <v>10</v>
      </c>
      <c r="B194" s="31">
        <v>2504</v>
      </c>
      <c r="C194" s="47"/>
      <c r="D194" s="191" t="s">
        <v>97</v>
      </c>
      <c r="E194" s="195">
        <v>84789</v>
      </c>
      <c r="F194" s="188">
        <v>120000</v>
      </c>
      <c r="G194" s="196">
        <v>62072</v>
      </c>
      <c r="H194" s="189">
        <v>200000</v>
      </c>
      <c r="I194" s="190"/>
    </row>
    <row r="195" spans="1:9" ht="19.5" customHeight="1">
      <c r="A195" s="31"/>
      <c r="B195" s="31"/>
      <c r="C195" s="28"/>
      <c r="D195" s="29"/>
      <c r="E195" s="197"/>
      <c r="F195" s="178"/>
      <c r="G195" s="49"/>
      <c r="H195" s="198"/>
      <c r="I195" s="199"/>
    </row>
    <row r="196" spans="1:9" ht="34.5" customHeight="1">
      <c r="A196" s="47">
        <v>11</v>
      </c>
      <c r="B196" s="31">
        <v>2504</v>
      </c>
      <c r="C196" s="200"/>
      <c r="D196" s="58" t="s">
        <v>98</v>
      </c>
      <c r="E196" s="186">
        <v>69130</v>
      </c>
      <c r="F196" s="178">
        <v>70000</v>
      </c>
      <c r="G196" s="187">
        <v>49635</v>
      </c>
      <c r="H196" s="184">
        <v>100000</v>
      </c>
      <c r="I196" s="185"/>
    </row>
    <row r="197" spans="1:9" ht="12" customHeight="1">
      <c r="A197" s="47"/>
      <c r="B197" s="47"/>
      <c r="C197" s="200"/>
      <c r="D197" s="58"/>
      <c r="E197" s="186"/>
      <c r="F197" s="178"/>
      <c r="G197" s="187"/>
      <c r="H197" s="184"/>
      <c r="I197" s="185"/>
    </row>
    <row r="198" spans="1:9" ht="41.25" customHeight="1">
      <c r="A198" s="47">
        <v>14</v>
      </c>
      <c r="B198" s="31">
        <v>2504</v>
      </c>
      <c r="C198" s="47"/>
      <c r="D198" s="110" t="s">
        <v>99</v>
      </c>
      <c r="E198" s="195">
        <v>99926</v>
      </c>
      <c r="F198" s="188">
        <v>200000</v>
      </c>
      <c r="G198" s="196">
        <v>198499</v>
      </c>
      <c r="H198" s="189">
        <v>406000</v>
      </c>
      <c r="I198" s="190"/>
    </row>
    <row r="199" spans="1:9" ht="14.25" customHeight="1">
      <c r="A199" s="47"/>
      <c r="B199" s="47"/>
      <c r="C199" s="200"/>
      <c r="D199" s="58"/>
      <c r="E199" s="186"/>
      <c r="F199" s="178"/>
      <c r="G199" s="187"/>
      <c r="H199" s="184"/>
      <c r="I199" s="185"/>
    </row>
    <row r="200" spans="1:9" s="201" customFormat="1" ht="54.75" customHeight="1">
      <c r="A200" s="47">
        <v>15</v>
      </c>
      <c r="B200" s="47">
        <v>2504</v>
      </c>
      <c r="C200" s="47"/>
      <c r="D200" s="110" t="s">
        <v>100</v>
      </c>
      <c r="E200" s="195">
        <v>5850</v>
      </c>
      <c r="F200" s="188">
        <v>400000</v>
      </c>
      <c r="G200" s="196">
        <v>48152</v>
      </c>
      <c r="H200" s="189">
        <v>400000</v>
      </c>
      <c r="I200" s="190"/>
    </row>
    <row r="201" spans="1:9" ht="13.5" customHeight="1">
      <c r="A201" s="47"/>
      <c r="B201" s="47"/>
      <c r="C201" s="200"/>
      <c r="D201" s="58"/>
      <c r="E201" s="186"/>
      <c r="F201" s="178"/>
      <c r="G201" s="187"/>
      <c r="H201" s="184"/>
      <c r="I201" s="185"/>
    </row>
    <row r="202" spans="1:9" ht="58.5" customHeight="1">
      <c r="A202" s="47">
        <v>16</v>
      </c>
      <c r="B202" s="47">
        <v>2504</v>
      </c>
      <c r="C202" s="47"/>
      <c r="D202" s="110" t="s">
        <v>101</v>
      </c>
      <c r="E202" s="195">
        <v>6944</v>
      </c>
      <c r="F202" s="188"/>
      <c r="G202" s="196"/>
      <c r="H202" s="189">
        <v>900000</v>
      </c>
      <c r="I202" s="190"/>
    </row>
    <row r="203" spans="1:9" ht="12" customHeight="1">
      <c r="A203" s="47"/>
      <c r="B203" s="47"/>
      <c r="C203" s="200"/>
      <c r="D203" s="58"/>
      <c r="E203" s="186"/>
      <c r="F203" s="178"/>
      <c r="G203" s="187"/>
      <c r="H203" s="184"/>
      <c r="I203" s="185"/>
    </row>
    <row r="204" spans="1:9" ht="38.25" customHeight="1">
      <c r="A204" s="47">
        <v>17</v>
      </c>
      <c r="B204" s="47">
        <v>2504</v>
      </c>
      <c r="C204" s="47"/>
      <c r="D204" s="110" t="s">
        <v>102</v>
      </c>
      <c r="E204" s="195">
        <v>27000</v>
      </c>
      <c r="F204" s="188"/>
      <c r="G204" s="196"/>
      <c r="H204" s="189">
        <v>1350000</v>
      </c>
      <c r="I204" s="190"/>
    </row>
    <row r="205" spans="1:9" ht="15" customHeight="1">
      <c r="A205" s="47"/>
      <c r="B205" s="47"/>
      <c r="C205" s="200"/>
      <c r="D205" s="58"/>
      <c r="E205" s="186"/>
      <c r="F205" s="178"/>
      <c r="G205" s="187"/>
      <c r="H205" s="184"/>
      <c r="I205" s="185"/>
    </row>
    <row r="206" spans="1:9" ht="24.75" customHeight="1">
      <c r="A206" s="89">
        <v>18</v>
      </c>
      <c r="B206" s="89">
        <v>2202</v>
      </c>
      <c r="C206" s="89"/>
      <c r="D206" s="202" t="s">
        <v>76</v>
      </c>
      <c r="E206" s="203"/>
      <c r="F206" s="181">
        <v>2000000</v>
      </c>
      <c r="G206" s="182">
        <v>176763</v>
      </c>
      <c r="H206" s="192">
        <v>5000000</v>
      </c>
      <c r="I206" s="190"/>
    </row>
    <row r="207" spans="1:9" ht="12" customHeight="1">
      <c r="A207" s="89"/>
      <c r="B207" s="89"/>
      <c r="C207" s="89"/>
      <c r="D207" s="202"/>
      <c r="E207" s="203"/>
      <c r="F207" s="181"/>
      <c r="G207" s="182"/>
      <c r="H207" s="192"/>
      <c r="I207" s="190"/>
    </row>
    <row r="208" spans="1:9" ht="20.25" customHeight="1">
      <c r="A208" s="204"/>
      <c r="B208" s="204"/>
      <c r="C208" s="204"/>
      <c r="D208" s="205"/>
      <c r="E208" s="206"/>
      <c r="F208" s="207"/>
      <c r="G208" s="208"/>
      <c r="H208" s="209"/>
      <c r="I208" s="190"/>
    </row>
    <row r="209" spans="1:9" ht="20.25" customHeight="1">
      <c r="A209" s="210"/>
      <c r="B209" s="210"/>
      <c r="C209" s="210"/>
      <c r="D209" s="211"/>
      <c r="E209" s="212"/>
      <c r="F209" s="213"/>
      <c r="G209" s="214"/>
      <c r="H209" s="190"/>
      <c r="I209" s="190"/>
    </row>
    <row r="210" spans="1:9" ht="15.75" customHeight="1">
      <c r="A210" s="215"/>
      <c r="B210" s="215"/>
      <c r="C210" s="215"/>
      <c r="D210" s="215"/>
      <c r="E210" s="216"/>
      <c r="F210" s="216"/>
      <c r="G210" s="217"/>
      <c r="H210" s="218"/>
      <c r="I210" s="219"/>
    </row>
    <row r="211" spans="1:9" ht="66" customHeight="1">
      <c r="A211" s="15" t="s">
        <v>5</v>
      </c>
      <c r="B211" s="15" t="s">
        <v>6</v>
      </c>
      <c r="C211" s="15" t="s">
        <v>7</v>
      </c>
      <c r="D211" s="122" t="s">
        <v>8</v>
      </c>
      <c r="E211" s="17" t="s">
        <v>72</v>
      </c>
      <c r="F211" s="17" t="s">
        <v>73</v>
      </c>
      <c r="G211" s="17" t="s">
        <v>74</v>
      </c>
      <c r="H211" s="17" t="s">
        <v>75</v>
      </c>
      <c r="I211" s="137"/>
    </row>
    <row r="212" spans="1:9" ht="42" customHeight="1">
      <c r="A212" s="15"/>
      <c r="B212" s="15"/>
      <c r="C212" s="15"/>
      <c r="D212" s="122"/>
      <c r="E212" s="17"/>
      <c r="F212" s="17"/>
      <c r="G212" s="17"/>
      <c r="H212" s="17"/>
      <c r="I212" s="137"/>
    </row>
    <row r="213" spans="1:9" ht="16.5" customHeight="1">
      <c r="A213" s="47"/>
      <c r="B213" s="47"/>
      <c r="C213" s="47"/>
      <c r="D213" s="171"/>
      <c r="E213" s="195"/>
      <c r="F213" s="220"/>
      <c r="G213" s="196"/>
      <c r="H213" s="221"/>
      <c r="I213" s="190"/>
    </row>
    <row r="214" spans="1:9" ht="48" customHeight="1">
      <c r="A214" s="47">
        <v>19</v>
      </c>
      <c r="B214" s="47">
        <v>2504</v>
      </c>
      <c r="C214" s="47"/>
      <c r="D214" s="171" t="s">
        <v>103</v>
      </c>
      <c r="E214" s="195"/>
      <c r="F214" s="220"/>
      <c r="G214" s="196"/>
      <c r="H214" s="221">
        <v>53000</v>
      </c>
      <c r="I214" s="190"/>
    </row>
    <row r="215" spans="1:9" ht="15.75" customHeight="1">
      <c r="A215" s="47"/>
      <c r="B215" s="47"/>
      <c r="C215" s="47"/>
      <c r="D215" s="171"/>
      <c r="E215" s="195"/>
      <c r="F215" s="220"/>
      <c r="G215" s="196"/>
      <c r="H215" s="221"/>
      <c r="I215" s="190"/>
    </row>
    <row r="216" spans="1:9" ht="35.25" customHeight="1">
      <c r="A216" s="47">
        <v>20</v>
      </c>
      <c r="B216" s="47">
        <v>2504</v>
      </c>
      <c r="C216" s="47"/>
      <c r="D216" s="171" t="s">
        <v>104</v>
      </c>
      <c r="E216" s="195"/>
      <c r="F216" s="220"/>
      <c r="G216" s="196"/>
      <c r="H216" s="221">
        <v>138000</v>
      </c>
      <c r="I216" s="190"/>
    </row>
    <row r="217" spans="1:9" ht="12.75" customHeight="1">
      <c r="A217" s="47"/>
      <c r="B217" s="47"/>
      <c r="C217" s="47"/>
      <c r="D217" s="171"/>
      <c r="E217" s="195"/>
      <c r="F217" s="220"/>
      <c r="G217" s="196"/>
      <c r="H217" s="221"/>
      <c r="I217" s="190"/>
    </row>
    <row r="218" spans="1:9" ht="35.25" customHeight="1">
      <c r="A218" s="47">
        <v>21</v>
      </c>
      <c r="B218" s="47">
        <v>2504</v>
      </c>
      <c r="C218" s="47"/>
      <c r="D218" s="171" t="s">
        <v>105</v>
      </c>
      <c r="E218" s="195"/>
      <c r="F218" s="220"/>
      <c r="G218" s="196"/>
      <c r="H218" s="221">
        <v>10000</v>
      </c>
      <c r="I218" s="190"/>
    </row>
    <row r="219" spans="1:9" ht="15" customHeight="1">
      <c r="A219" s="47"/>
      <c r="B219" s="47"/>
      <c r="C219" s="47"/>
      <c r="D219" s="171"/>
      <c r="E219" s="195"/>
      <c r="F219" s="220"/>
      <c r="G219" s="196"/>
      <c r="H219" s="221"/>
      <c r="I219" s="190"/>
    </row>
    <row r="220" spans="1:9" ht="57.75" customHeight="1">
      <c r="A220" s="47">
        <v>22</v>
      </c>
      <c r="B220" s="47">
        <v>2504</v>
      </c>
      <c r="C220" s="47"/>
      <c r="D220" s="171" t="s">
        <v>106</v>
      </c>
      <c r="E220" s="195"/>
      <c r="F220" s="220"/>
      <c r="G220" s="196"/>
      <c r="H220" s="221">
        <v>100000</v>
      </c>
      <c r="I220" s="190"/>
    </row>
    <row r="221" spans="1:9" ht="12.75" customHeight="1">
      <c r="A221" s="47"/>
      <c r="B221" s="47"/>
      <c r="C221" s="47"/>
      <c r="D221" s="171"/>
      <c r="E221" s="195"/>
      <c r="F221" s="220"/>
      <c r="G221" s="196"/>
      <c r="H221" s="221"/>
      <c r="I221" s="190"/>
    </row>
    <row r="222" spans="1:9" ht="36.75" customHeight="1">
      <c r="A222" s="47">
        <v>23</v>
      </c>
      <c r="B222" s="47">
        <v>2504</v>
      </c>
      <c r="C222" s="47"/>
      <c r="D222" s="58" t="s">
        <v>107</v>
      </c>
      <c r="E222" s="195"/>
      <c r="F222" s="220"/>
      <c r="G222" s="196"/>
      <c r="H222" s="221">
        <v>100000</v>
      </c>
      <c r="I222" s="190"/>
    </row>
    <row r="223" spans="1:9" ht="15.75" customHeight="1">
      <c r="A223" s="47"/>
      <c r="B223" s="47"/>
      <c r="C223" s="47"/>
      <c r="D223" s="58"/>
      <c r="E223" s="195"/>
      <c r="F223" s="220"/>
      <c r="G223" s="196"/>
      <c r="H223" s="221"/>
      <c r="I223" s="190"/>
    </row>
    <row r="224" spans="1:9" ht="36.75" customHeight="1">
      <c r="A224" s="47">
        <v>24</v>
      </c>
      <c r="B224" s="47">
        <v>2504</v>
      </c>
      <c r="C224" s="47"/>
      <c r="D224" s="58" t="s">
        <v>108</v>
      </c>
      <c r="E224" s="195"/>
      <c r="F224" s="220"/>
      <c r="G224" s="196"/>
      <c r="H224" s="221">
        <v>100000</v>
      </c>
      <c r="I224" s="190"/>
    </row>
    <row r="225" spans="1:9" ht="12.75" customHeight="1">
      <c r="A225" s="47"/>
      <c r="B225" s="47"/>
      <c r="C225" s="47"/>
      <c r="D225" s="58"/>
      <c r="E225" s="195"/>
      <c r="F225" s="220"/>
      <c r="G225" s="196"/>
      <c r="H225" s="221"/>
      <c r="I225" s="190"/>
    </row>
    <row r="226" spans="1:9" ht="39" customHeight="1">
      <c r="A226" s="47">
        <v>25</v>
      </c>
      <c r="B226" s="47">
        <v>2504</v>
      </c>
      <c r="C226" s="47"/>
      <c r="D226" s="58" t="s">
        <v>109</v>
      </c>
      <c r="E226" s="195"/>
      <c r="F226" s="220"/>
      <c r="G226" s="196"/>
      <c r="H226" s="221">
        <v>100000</v>
      </c>
      <c r="I226" s="190"/>
    </row>
    <row r="227" spans="1:9" ht="13.5" customHeight="1">
      <c r="A227" s="47"/>
      <c r="B227" s="47"/>
      <c r="C227" s="47"/>
      <c r="D227" s="58"/>
      <c r="E227" s="195"/>
      <c r="F227" s="220"/>
      <c r="G227" s="196"/>
      <c r="H227" s="221"/>
      <c r="I227" s="190"/>
    </row>
    <row r="228" spans="1:9" ht="37.5" customHeight="1">
      <c r="A228" s="47">
        <v>26</v>
      </c>
      <c r="B228" s="47">
        <v>2504</v>
      </c>
      <c r="C228" s="47"/>
      <c r="D228" s="58" t="s">
        <v>110</v>
      </c>
      <c r="E228" s="195"/>
      <c r="F228" s="220"/>
      <c r="G228" s="196"/>
      <c r="H228" s="221">
        <v>100000</v>
      </c>
      <c r="I228" s="190"/>
    </row>
    <row r="229" spans="1:9" ht="12.75" customHeight="1">
      <c r="A229" s="47"/>
      <c r="B229" s="47"/>
      <c r="C229" s="47"/>
      <c r="D229" s="58"/>
      <c r="E229" s="195"/>
      <c r="F229" s="220"/>
      <c r="G229" s="196"/>
      <c r="H229" s="221"/>
      <c r="I229" s="190"/>
    </row>
    <row r="230" spans="1:9" ht="36" customHeight="1">
      <c r="A230" s="47">
        <v>27</v>
      </c>
      <c r="B230" s="47">
        <v>2504</v>
      </c>
      <c r="C230" s="47"/>
      <c r="D230" s="58" t="s">
        <v>111</v>
      </c>
      <c r="E230" s="195"/>
      <c r="F230" s="220"/>
      <c r="G230" s="196"/>
      <c r="H230" s="221">
        <v>100000</v>
      </c>
      <c r="I230" s="190"/>
    </row>
    <row r="231" spans="1:9" ht="14.25" customHeight="1">
      <c r="A231" s="47"/>
      <c r="B231" s="47"/>
      <c r="C231" s="47"/>
      <c r="D231" s="58"/>
      <c r="E231" s="195"/>
      <c r="F231" s="220"/>
      <c r="G231" s="196"/>
      <c r="H231" s="221"/>
      <c r="I231" s="190"/>
    </row>
    <row r="232" spans="1:9" ht="46.5" customHeight="1">
      <c r="A232" s="47">
        <v>23</v>
      </c>
      <c r="B232" s="47">
        <v>2504</v>
      </c>
      <c r="C232" s="47"/>
      <c r="D232" s="171" t="s">
        <v>112</v>
      </c>
      <c r="E232" s="195"/>
      <c r="F232" s="220"/>
      <c r="G232" s="196"/>
      <c r="H232" s="221">
        <v>97000</v>
      </c>
      <c r="I232" s="190"/>
    </row>
    <row r="233" spans="1:9" ht="12" customHeight="1">
      <c r="A233" s="47"/>
      <c r="B233" s="47"/>
      <c r="C233" s="47"/>
      <c r="D233" s="171"/>
      <c r="E233" s="195"/>
      <c r="F233" s="220"/>
      <c r="G233" s="196"/>
      <c r="H233" s="221"/>
      <c r="I233" s="190"/>
    </row>
    <row r="234" spans="1:9" ht="77.25" customHeight="1">
      <c r="A234" s="47">
        <v>24</v>
      </c>
      <c r="B234" s="47">
        <v>2504</v>
      </c>
      <c r="C234" s="47"/>
      <c r="D234" s="171" t="s">
        <v>113</v>
      </c>
      <c r="E234" s="195"/>
      <c r="F234" s="220"/>
      <c r="G234" s="196"/>
      <c r="H234" s="221">
        <v>400000</v>
      </c>
      <c r="I234" s="190"/>
    </row>
    <row r="235" spans="1:9" ht="9" customHeight="1">
      <c r="A235" s="47"/>
      <c r="B235" s="47"/>
      <c r="C235" s="200"/>
      <c r="D235" s="162"/>
      <c r="E235" s="186"/>
      <c r="F235" s="178"/>
      <c r="G235" s="187"/>
      <c r="H235" s="184"/>
      <c r="I235" s="185"/>
    </row>
    <row r="236" spans="1:9" ht="20.25" customHeight="1">
      <c r="A236" s="97"/>
      <c r="B236" s="97"/>
      <c r="C236" s="96"/>
      <c r="D236" s="53" t="s">
        <v>45</v>
      </c>
      <c r="E236" s="222">
        <f>+E158+E162</f>
        <v>790758</v>
      </c>
      <c r="F236" s="222">
        <f>+F158+F162</f>
        <v>5091000</v>
      </c>
      <c r="G236" s="222">
        <f>+G158+G162</f>
        <v>1155416</v>
      </c>
      <c r="H236" s="223">
        <f>+H158+H162</f>
        <v>13086140</v>
      </c>
      <c r="I236" s="224"/>
    </row>
    <row r="237" spans="1:9" ht="5.25" customHeight="1">
      <c r="A237" s="44"/>
      <c r="B237" s="44"/>
      <c r="C237" s="225"/>
      <c r="D237" s="226"/>
      <c r="E237" s="227"/>
      <c r="F237" s="228"/>
      <c r="G237" s="229"/>
      <c r="H237" s="230"/>
      <c r="I237" s="185"/>
    </row>
    <row r="238" spans="1:9" ht="20.25" customHeight="1">
      <c r="A238" s="204"/>
      <c r="B238" s="204"/>
      <c r="C238" s="231"/>
      <c r="D238" s="232"/>
      <c r="E238" s="233"/>
      <c r="F238" s="234"/>
      <c r="G238" s="235"/>
      <c r="H238" s="236"/>
      <c r="I238" s="185"/>
    </row>
    <row r="239" spans="1:9" ht="20.25" customHeight="1">
      <c r="A239" s="210"/>
      <c r="B239" s="210"/>
      <c r="C239" s="237"/>
      <c r="D239" s="238"/>
      <c r="E239" s="239"/>
      <c r="F239" s="240"/>
      <c r="G239" s="133"/>
      <c r="H239" s="185"/>
      <c r="I239" s="185"/>
    </row>
    <row r="240" spans="1:9" ht="20.25" customHeight="1">
      <c r="A240" s="241"/>
      <c r="B240" s="241"/>
      <c r="C240" s="242"/>
      <c r="D240" s="243"/>
      <c r="E240" s="244"/>
      <c r="F240" s="245"/>
      <c r="G240" s="246"/>
      <c r="H240" s="247"/>
      <c r="I240" s="247"/>
    </row>
    <row r="241" spans="1:9" ht="20.25" customHeight="1">
      <c r="A241" s="241"/>
      <c r="B241" s="241"/>
      <c r="C241" s="242"/>
      <c r="D241" s="243"/>
      <c r="E241" s="244"/>
      <c r="F241" s="245"/>
      <c r="G241" s="246"/>
      <c r="H241" s="247"/>
      <c r="I241" s="247"/>
    </row>
    <row r="242" ht="15"/>
    <row r="243" ht="15"/>
    <row r="244" ht="15"/>
    <row r="245" ht="15"/>
    <row r="246" ht="15"/>
    <row r="247" ht="15"/>
    <row r="248" ht="15"/>
    <row r="249" ht="15.75"/>
    <row r="250" ht="15.75"/>
    <row r="251" ht="15.75"/>
    <row r="252" ht="15.75"/>
    <row r="253" ht="15.75"/>
    <row r="254" ht="15.75"/>
    <row r="255" ht="15.75"/>
    <row r="256" ht="15.75"/>
    <row r="257" ht="15.75"/>
    <row r="258" ht="15.75"/>
    <row r="259" ht="15.75"/>
    <row r="260" ht="15.75"/>
    <row r="261" ht="15.75"/>
    <row r="262" ht="15.75"/>
    <row r="263" ht="15.75"/>
    <row r="264" ht="15.75"/>
    <row r="265" ht="15.75"/>
    <row r="266" ht="15.75"/>
    <row r="267" ht="15.75"/>
    <row r="268" ht="15.75"/>
    <row r="269" ht="15.75"/>
    <row r="270" ht="15.75"/>
    <row r="271" ht="15.75"/>
  </sheetData>
  <sheetProtection selectLockedCells="1" selectUnlockedCells="1"/>
  <mergeCells count="45">
    <mergeCell ref="A4:A5"/>
    <mergeCell ref="B4:B5"/>
    <mergeCell ref="C4:C5"/>
    <mergeCell ref="E4:E5"/>
    <mergeCell ref="F4:F5"/>
    <mergeCell ref="G4:G5"/>
    <mergeCell ref="H4:H5"/>
    <mergeCell ref="K4:K5"/>
    <mergeCell ref="I5:J5"/>
    <mergeCell ref="A56:A57"/>
    <mergeCell ref="D56:D57"/>
    <mergeCell ref="E56:E57"/>
    <mergeCell ref="F56:F57"/>
    <mergeCell ref="G56:G57"/>
    <mergeCell ref="H56:H57"/>
    <mergeCell ref="I56:I57"/>
    <mergeCell ref="J56:J57"/>
    <mergeCell ref="K56:K57"/>
    <mergeCell ref="A153:H153"/>
    <mergeCell ref="A154:H154"/>
    <mergeCell ref="E156:E157"/>
    <mergeCell ref="F156:F157"/>
    <mergeCell ref="G156:G157"/>
    <mergeCell ref="H156:H157"/>
    <mergeCell ref="D159:D160"/>
    <mergeCell ref="E159:E160"/>
    <mergeCell ref="F159:F160"/>
    <mergeCell ref="G159:G160"/>
    <mergeCell ref="H159:H160"/>
    <mergeCell ref="A206:A207"/>
    <mergeCell ref="B206:B207"/>
    <mergeCell ref="C206:C207"/>
    <mergeCell ref="D206:D207"/>
    <mergeCell ref="E206:E207"/>
    <mergeCell ref="F206:F207"/>
    <mergeCell ref="G206:G207"/>
    <mergeCell ref="H206:H207"/>
    <mergeCell ref="A211:A212"/>
    <mergeCell ref="B211:B212"/>
    <mergeCell ref="C211:C212"/>
    <mergeCell ref="D211:D212"/>
    <mergeCell ref="E211:E212"/>
    <mergeCell ref="F211:F212"/>
    <mergeCell ref="G211:G212"/>
    <mergeCell ref="H211:H212"/>
  </mergeCells>
  <printOptions/>
  <pageMargins left="0.5" right="0" top="0.5701388888888889" bottom="0" header="0.5118055555555555" footer="0.5118055555555555"/>
  <pageSetup horizontalDpi="300" verticalDpi="300" orientation="portrait" paperSize="9" scale="62"/>
  <rowBreaks count="5" manualBreakCount="5">
    <brk id="62" max="255" man="1"/>
    <brk id="151" max="255" man="1"/>
    <brk id="208" max="255" man="1"/>
    <brk id="240" max="255" man="1"/>
    <brk id="242" max="255" man="1"/>
  </rowBreaks>
</worksheet>
</file>

<file path=xl/worksheets/sheet3.xml><?xml version="1.0" encoding="utf-8"?>
<worksheet xmlns="http://schemas.openxmlformats.org/spreadsheetml/2006/main" xmlns:r="http://schemas.openxmlformats.org/officeDocument/2006/relationships">
  <dimension ref="A1:L32"/>
  <sheetViews>
    <sheetView tabSelected="1" zoomScale="76" zoomScaleNormal="76" workbookViewId="0" topLeftCell="A1">
      <selection activeCell="H18" sqref="H18"/>
    </sheetView>
  </sheetViews>
  <sheetFormatPr defaultColWidth="9.140625" defaultRowHeight="12.75"/>
  <cols>
    <col min="1" max="1" width="4.140625" style="0" customWidth="1"/>
    <col min="2" max="2" width="5.140625" style="0" customWidth="1"/>
    <col min="3" max="3" width="4.7109375" style="0" customWidth="1"/>
    <col min="4" max="4" width="5.8515625" style="0" customWidth="1"/>
    <col min="5" max="5" width="53.421875" style="0" customWidth="1"/>
    <col min="6" max="6" width="13.00390625" style="0" customWidth="1"/>
    <col min="7" max="7" width="15.57421875" style="0" customWidth="1"/>
    <col min="8" max="8" width="15.00390625" style="0" customWidth="1"/>
    <col min="9" max="9" width="16.421875" style="248" customWidth="1"/>
    <col min="10" max="10" width="8.421875" style="0" customWidth="1"/>
    <col min="11" max="11" width="7.7109375" style="0" customWidth="1"/>
    <col min="12" max="12" width="9.28125" style="0" customWidth="1"/>
  </cols>
  <sheetData>
    <row r="1" spans="1:12" ht="22.5">
      <c r="A1" s="10"/>
      <c r="B1" s="249" t="s">
        <v>114</v>
      </c>
      <c r="C1" s="249"/>
      <c r="D1" s="249"/>
      <c r="E1" s="249"/>
      <c r="F1" s="249"/>
      <c r="G1" s="250"/>
      <c r="H1" s="6"/>
      <c r="I1" s="251"/>
      <c r="J1" s="6"/>
      <c r="K1" s="6"/>
      <c r="L1" s="6"/>
    </row>
    <row r="2" spans="1:12" ht="21.75">
      <c r="A2" s="10" t="s">
        <v>70</v>
      </c>
      <c r="B2" s="252" t="s">
        <v>115</v>
      </c>
      <c r="C2" s="252"/>
      <c r="D2" s="252"/>
      <c r="E2" s="252"/>
      <c r="F2" s="252"/>
      <c r="G2" s="252"/>
      <c r="H2" s="1"/>
      <c r="I2" s="36"/>
      <c r="J2" s="6"/>
      <c r="K2" s="6"/>
      <c r="L2" s="6"/>
    </row>
    <row r="3" spans="1:12" ht="21.75">
      <c r="A3" s="10"/>
      <c r="B3" s="253" t="s">
        <v>116</v>
      </c>
      <c r="C3" s="253"/>
      <c r="D3" s="253"/>
      <c r="E3" s="253"/>
      <c r="F3" s="253"/>
      <c r="G3" s="253"/>
      <c r="H3" s="1"/>
      <c r="I3" s="36"/>
      <c r="J3" s="6"/>
      <c r="K3" s="6"/>
      <c r="L3" s="6"/>
    </row>
    <row r="4" spans="1:12" ht="23.25" customHeight="1">
      <c r="A4" s="10"/>
      <c r="B4" s="254"/>
      <c r="C4" s="254"/>
      <c r="D4" s="254"/>
      <c r="E4" s="255"/>
      <c r="F4" s="255"/>
      <c r="G4" s="255"/>
      <c r="H4" s="256"/>
      <c r="I4" s="257"/>
      <c r="J4" s="6"/>
      <c r="K4" s="6"/>
      <c r="L4" s="258" t="s">
        <v>4</v>
      </c>
    </row>
    <row r="5" spans="1:12" ht="22.5" customHeight="1">
      <c r="A5" s="259" t="s">
        <v>5</v>
      </c>
      <c r="B5" s="259" t="s">
        <v>6</v>
      </c>
      <c r="C5" s="259" t="s">
        <v>7</v>
      </c>
      <c r="D5" s="260"/>
      <c r="E5" s="261" t="s">
        <v>8</v>
      </c>
      <c r="F5" s="262" t="s">
        <v>9</v>
      </c>
      <c r="G5" s="262" t="s">
        <v>10</v>
      </c>
      <c r="H5" s="262" t="s">
        <v>11</v>
      </c>
      <c r="I5" s="263" t="s">
        <v>12</v>
      </c>
      <c r="J5" s="264">
        <v>2019</v>
      </c>
      <c r="K5" s="19">
        <v>2020</v>
      </c>
      <c r="L5" s="265" t="s">
        <v>13</v>
      </c>
    </row>
    <row r="6" spans="1:12" ht="97.5" customHeight="1">
      <c r="A6" s="259"/>
      <c r="B6" s="259"/>
      <c r="C6" s="259"/>
      <c r="D6" s="266" t="s">
        <v>117</v>
      </c>
      <c r="E6" s="267"/>
      <c r="F6" s="262"/>
      <c r="G6" s="262"/>
      <c r="H6" s="262"/>
      <c r="I6" s="263"/>
      <c r="J6" s="268" t="s">
        <v>14</v>
      </c>
      <c r="K6" s="268"/>
      <c r="L6" s="265"/>
    </row>
    <row r="7" spans="1:12" ht="21.75">
      <c r="A7" s="269"/>
      <c r="B7" s="270"/>
      <c r="C7" s="271"/>
      <c r="D7" s="271"/>
      <c r="E7" s="272" t="s">
        <v>118</v>
      </c>
      <c r="F7" s="273"/>
      <c r="G7" s="273"/>
      <c r="H7" s="274"/>
      <c r="I7" s="275"/>
      <c r="J7" s="274"/>
      <c r="K7" s="274"/>
      <c r="L7" s="273"/>
    </row>
    <row r="8" spans="1:12" ht="16.5" customHeight="1">
      <c r="A8" s="276"/>
      <c r="B8" s="277"/>
      <c r="C8" s="278"/>
      <c r="D8" s="278"/>
      <c r="E8" s="279"/>
      <c r="F8" s="280"/>
      <c r="G8" s="281"/>
      <c r="H8" s="282"/>
      <c r="I8" s="282"/>
      <c r="J8" s="283"/>
      <c r="K8" s="283"/>
      <c r="L8" s="283"/>
    </row>
    <row r="9" spans="1:12" ht="52.5" customHeight="1">
      <c r="A9" s="284"/>
      <c r="B9" s="284"/>
      <c r="C9" s="285"/>
      <c r="D9" s="285"/>
      <c r="E9" s="286" t="s">
        <v>119</v>
      </c>
      <c r="F9" s="287"/>
      <c r="G9" s="288"/>
      <c r="H9" s="289"/>
      <c r="I9" s="290">
        <f>+I11+I22+I12+I13+I23+I14+I15+I16+I17+I18+I19+I20+I24+I27</f>
        <v>4624487.38</v>
      </c>
      <c r="J9" s="283"/>
      <c r="K9" s="283"/>
      <c r="L9" s="283"/>
    </row>
    <row r="10" spans="1:12" ht="47.25" customHeight="1">
      <c r="A10" s="284"/>
      <c r="B10" s="284"/>
      <c r="C10" s="285"/>
      <c r="D10" s="285"/>
      <c r="E10" s="286"/>
      <c r="F10" s="287"/>
      <c r="G10" s="288"/>
      <c r="H10" s="289"/>
      <c r="I10" s="291"/>
      <c r="J10" s="283"/>
      <c r="K10" s="283"/>
      <c r="L10" s="283"/>
    </row>
    <row r="11" spans="1:12" ht="43.5">
      <c r="A11" s="277"/>
      <c r="B11" s="277"/>
      <c r="C11" s="292"/>
      <c r="D11" s="277" t="s">
        <v>120</v>
      </c>
      <c r="E11" s="293" t="s">
        <v>121</v>
      </c>
      <c r="F11" s="294"/>
      <c r="G11" s="294"/>
      <c r="H11" s="294"/>
      <c r="I11" s="295">
        <v>245322.67</v>
      </c>
      <c r="J11" s="296"/>
      <c r="K11" s="296"/>
      <c r="L11" s="296"/>
    </row>
    <row r="12" spans="1:12" ht="43.5">
      <c r="A12" s="277"/>
      <c r="B12" s="277"/>
      <c r="C12" s="292"/>
      <c r="D12" s="277">
        <v>19</v>
      </c>
      <c r="E12" s="293" t="s">
        <v>122</v>
      </c>
      <c r="F12" s="297"/>
      <c r="G12" s="294"/>
      <c r="H12" s="298"/>
      <c r="I12" s="299">
        <v>274612.33</v>
      </c>
      <c r="J12" s="283"/>
      <c r="K12" s="283"/>
      <c r="L12" s="283"/>
    </row>
    <row r="13" spans="1:12" ht="21.75">
      <c r="A13" s="277"/>
      <c r="B13" s="277"/>
      <c r="C13" s="292"/>
      <c r="D13" s="277">
        <v>28</v>
      </c>
      <c r="E13" s="293" t="s">
        <v>123</v>
      </c>
      <c r="F13" s="297"/>
      <c r="G13" s="300"/>
      <c r="H13" s="301"/>
      <c r="I13" s="299">
        <v>26615.55</v>
      </c>
      <c r="J13" s="302"/>
      <c r="K13" s="302"/>
      <c r="L13" s="302"/>
    </row>
    <row r="14" spans="1:12" ht="21.75">
      <c r="A14" s="277"/>
      <c r="B14" s="277"/>
      <c r="C14" s="292"/>
      <c r="D14" s="277">
        <v>34</v>
      </c>
      <c r="E14" s="293" t="s">
        <v>124</v>
      </c>
      <c r="F14" s="297"/>
      <c r="G14" s="303"/>
      <c r="H14" s="304"/>
      <c r="I14" s="305">
        <v>658006.96</v>
      </c>
      <c r="J14" s="291"/>
      <c r="K14" s="291"/>
      <c r="L14" s="291"/>
    </row>
    <row r="15" spans="1:12" ht="21.75">
      <c r="A15" s="277"/>
      <c r="B15" s="277"/>
      <c r="C15" s="292"/>
      <c r="D15" s="277">
        <v>36</v>
      </c>
      <c r="E15" s="293" t="s">
        <v>124</v>
      </c>
      <c r="F15" s="297"/>
      <c r="G15" s="300"/>
      <c r="H15" s="304"/>
      <c r="I15" s="305">
        <v>975658.63</v>
      </c>
      <c r="J15" s="291"/>
      <c r="K15" s="291"/>
      <c r="L15" s="302"/>
    </row>
    <row r="16" spans="1:12" ht="21.75">
      <c r="A16" s="306"/>
      <c r="B16" s="306"/>
      <c r="C16" s="307"/>
      <c r="D16" s="306">
        <v>37</v>
      </c>
      <c r="E16" s="293" t="s">
        <v>125</v>
      </c>
      <c r="F16" s="308"/>
      <c r="G16" s="309"/>
      <c r="H16" s="298"/>
      <c r="I16" s="310">
        <v>840636.06</v>
      </c>
      <c r="J16" s="291"/>
      <c r="K16" s="291"/>
      <c r="L16" s="302"/>
    </row>
    <row r="17" spans="1:12" ht="21.75">
      <c r="A17" s="306"/>
      <c r="B17" s="306"/>
      <c r="C17" s="307"/>
      <c r="D17" s="306">
        <v>44</v>
      </c>
      <c r="E17" s="293" t="s">
        <v>126</v>
      </c>
      <c r="F17" s="308"/>
      <c r="G17" s="309"/>
      <c r="H17" s="298"/>
      <c r="I17" s="310">
        <v>185966.65</v>
      </c>
      <c r="J17" s="291"/>
      <c r="K17" s="291"/>
      <c r="L17" s="291"/>
    </row>
    <row r="18" spans="1:12" ht="21.75">
      <c r="A18" s="311"/>
      <c r="B18" s="311"/>
      <c r="C18" s="311"/>
      <c r="D18" s="277">
        <v>45</v>
      </c>
      <c r="E18" s="293" t="s">
        <v>123</v>
      </c>
      <c r="F18" s="311"/>
      <c r="G18" s="311"/>
      <c r="H18" s="311"/>
      <c r="I18" s="291">
        <v>249498.03</v>
      </c>
      <c r="J18" s="312"/>
      <c r="K18" s="312"/>
      <c r="L18" s="312"/>
    </row>
    <row r="19" spans="1:12" ht="43.5">
      <c r="A19" s="311"/>
      <c r="B19" s="311"/>
      <c r="C19" s="311"/>
      <c r="D19" s="277">
        <v>46</v>
      </c>
      <c r="E19" s="293" t="s">
        <v>127</v>
      </c>
      <c r="F19" s="311"/>
      <c r="G19" s="311"/>
      <c r="H19" s="311"/>
      <c r="I19" s="291">
        <v>263634.78</v>
      </c>
      <c r="J19" s="312"/>
      <c r="K19" s="312"/>
      <c r="L19" s="312"/>
    </row>
    <row r="20" spans="1:12" ht="43.5">
      <c r="A20" s="311"/>
      <c r="B20" s="311"/>
      <c r="C20" s="311"/>
      <c r="D20" s="277">
        <v>47</v>
      </c>
      <c r="E20" s="293" t="s">
        <v>128</v>
      </c>
      <c r="F20" s="311"/>
      <c r="G20" s="311"/>
      <c r="H20" s="311"/>
      <c r="I20" s="291">
        <v>354263.25</v>
      </c>
      <c r="J20" s="312"/>
      <c r="K20" s="312"/>
      <c r="L20" s="312"/>
    </row>
    <row r="21" spans="1:12" ht="28.5" customHeight="1">
      <c r="A21" s="311"/>
      <c r="B21" s="311"/>
      <c r="C21" s="311"/>
      <c r="D21" s="277"/>
      <c r="E21" s="313"/>
      <c r="F21" s="311"/>
      <c r="G21" s="311"/>
      <c r="H21" s="311"/>
      <c r="I21" s="291"/>
      <c r="J21" s="312"/>
      <c r="K21" s="312"/>
      <c r="L21" s="312"/>
    </row>
    <row r="22" spans="1:12" ht="65.25">
      <c r="A22" s="277"/>
      <c r="B22" s="277"/>
      <c r="C22" s="292"/>
      <c r="D22" s="277">
        <v>14</v>
      </c>
      <c r="E22" s="293" t="s">
        <v>129</v>
      </c>
      <c r="F22" s="294"/>
      <c r="G22" s="294"/>
      <c r="H22" s="304"/>
      <c r="I22" s="295">
        <v>71263.92</v>
      </c>
      <c r="J22" s="296"/>
      <c r="K22" s="296"/>
      <c r="L22" s="296"/>
    </row>
    <row r="23" spans="1:12" ht="43.5">
      <c r="A23" s="277"/>
      <c r="B23" s="277"/>
      <c r="C23" s="292"/>
      <c r="D23" s="277">
        <v>30</v>
      </c>
      <c r="E23" s="293" t="s">
        <v>130</v>
      </c>
      <c r="F23" s="297"/>
      <c r="G23" s="303"/>
      <c r="H23" s="304"/>
      <c r="I23" s="314">
        <v>317299.17</v>
      </c>
      <c r="J23" s="291"/>
      <c r="K23" s="291"/>
      <c r="L23" s="291"/>
    </row>
    <row r="24" spans="1:12" ht="38.25" customHeight="1">
      <c r="A24" s="311"/>
      <c r="B24" s="311"/>
      <c r="C24" s="311"/>
      <c r="D24" s="277">
        <v>53</v>
      </c>
      <c r="E24" s="293" t="s">
        <v>123</v>
      </c>
      <c r="F24" s="311"/>
      <c r="G24" s="311"/>
      <c r="H24" s="311"/>
      <c r="I24" s="291">
        <v>18820</v>
      </c>
      <c r="J24" s="312"/>
      <c r="K24" s="312"/>
      <c r="L24" s="312"/>
    </row>
    <row r="25" spans="1:12" ht="21.75">
      <c r="A25" s="311"/>
      <c r="B25" s="311"/>
      <c r="C25" s="311"/>
      <c r="D25" s="277"/>
      <c r="E25" s="293"/>
      <c r="F25" s="311"/>
      <c r="G25" s="311"/>
      <c r="H25" s="311"/>
      <c r="I25" s="291"/>
      <c r="J25" s="312"/>
      <c r="K25" s="312"/>
      <c r="L25" s="312"/>
    </row>
    <row r="26" spans="1:12" ht="65.25">
      <c r="A26" s="311"/>
      <c r="B26" s="311"/>
      <c r="C26" s="311"/>
      <c r="D26" s="277"/>
      <c r="E26" s="313" t="s">
        <v>131</v>
      </c>
      <c r="F26" s="311"/>
      <c r="G26" s="311"/>
      <c r="H26" s="311"/>
      <c r="I26" s="291"/>
      <c r="J26" s="312"/>
      <c r="K26" s="312"/>
      <c r="L26" s="312"/>
    </row>
    <row r="27" spans="1:12" ht="250.5" customHeight="1">
      <c r="A27" s="311"/>
      <c r="B27" s="311"/>
      <c r="C27" s="311"/>
      <c r="D27" s="311">
        <v>54</v>
      </c>
      <c r="E27" s="293" t="s">
        <v>132</v>
      </c>
      <c r="F27" s="311"/>
      <c r="G27" s="311"/>
      <c r="H27" s="311"/>
      <c r="I27" s="291">
        <v>142889.38</v>
      </c>
      <c r="J27" s="312"/>
      <c r="K27" s="312"/>
      <c r="L27" s="312"/>
    </row>
    <row r="28" spans="1:12" ht="21.75">
      <c r="A28" s="311"/>
      <c r="B28" s="311"/>
      <c r="C28" s="311"/>
      <c r="D28" s="311"/>
      <c r="E28" s="311"/>
      <c r="F28" s="311"/>
      <c r="G28" s="311"/>
      <c r="H28" s="311"/>
      <c r="I28" s="291"/>
      <c r="J28" s="312"/>
      <c r="K28" s="312"/>
      <c r="L28" s="312"/>
    </row>
    <row r="29" spans="1:12" ht="21.75">
      <c r="A29" s="311"/>
      <c r="B29" s="311"/>
      <c r="C29" s="311"/>
      <c r="D29" s="311"/>
      <c r="E29" s="311"/>
      <c r="F29" s="311"/>
      <c r="G29" s="311"/>
      <c r="H29" s="311"/>
      <c r="I29" s="291"/>
      <c r="J29" s="312"/>
      <c r="K29" s="312"/>
      <c r="L29" s="312"/>
    </row>
    <row r="30" spans="1:12" ht="21.75">
      <c r="A30" s="315"/>
      <c r="B30" s="315"/>
      <c r="C30" s="315"/>
      <c r="D30" s="315"/>
      <c r="E30" s="315"/>
      <c r="F30" s="315"/>
      <c r="G30" s="315"/>
      <c r="H30" s="315"/>
      <c r="I30" s="316"/>
      <c r="J30" s="315"/>
      <c r="K30" s="315"/>
      <c r="L30" s="315"/>
    </row>
    <row r="31" spans="1:12" ht="21.75">
      <c r="A31" s="315"/>
      <c r="B31" s="315"/>
      <c r="C31" s="315"/>
      <c r="D31" s="315"/>
      <c r="E31" s="315"/>
      <c r="F31" s="315"/>
      <c r="G31" s="315"/>
      <c r="H31" s="315"/>
      <c r="I31" s="316"/>
      <c r="J31" s="315"/>
      <c r="K31" s="315"/>
      <c r="L31" s="315"/>
    </row>
    <row r="32" spans="1:12" ht="22.5">
      <c r="A32" s="317"/>
      <c r="B32" s="317"/>
      <c r="C32" s="317"/>
      <c r="D32" s="317"/>
      <c r="E32" s="317"/>
      <c r="F32" s="317"/>
      <c r="G32" s="317"/>
      <c r="H32" s="317"/>
      <c r="I32" s="318"/>
      <c r="J32" s="317"/>
      <c r="K32" s="317"/>
      <c r="L32" s="317"/>
    </row>
    <row r="33" ht="21.75"/>
    <row r="34" ht="21.75"/>
  </sheetData>
  <sheetProtection selectLockedCells="1" selectUnlockedCells="1"/>
  <mergeCells count="9">
    <mergeCell ref="A5:A6"/>
    <mergeCell ref="B5:B6"/>
    <mergeCell ref="C5:C6"/>
    <mergeCell ref="F5:F6"/>
    <mergeCell ref="G5:G6"/>
    <mergeCell ref="H5:H6"/>
    <mergeCell ref="I5:I6"/>
    <mergeCell ref="L5:L6"/>
    <mergeCell ref="J6:K6"/>
  </mergeCells>
  <printOptions/>
  <pageMargins left="0.45" right="0" top="0.5" bottom="0" header="0.5118055555555555" footer="0.5118055555555555"/>
  <pageSetup horizontalDpi="300" verticalDpi="300" orientation="portrait" paperSize="9" scale="61"/>
  <rowBreaks count="1" manualBreakCount="1">
    <brk id="27" max="255" man="1"/>
  </rowBreaks>
</worksheet>
</file>

<file path=xl/worksheets/sheet4.xml><?xml version="1.0" encoding="utf-8"?>
<worksheet xmlns="http://schemas.openxmlformats.org/spreadsheetml/2006/main" xmlns:r="http://schemas.openxmlformats.org/officeDocument/2006/relationships">
  <dimension ref="A3:L47"/>
  <sheetViews>
    <sheetView zoomScale="76" zoomScaleNormal="76" workbookViewId="0" topLeftCell="A1">
      <selection activeCell="D6" sqref="D6"/>
    </sheetView>
  </sheetViews>
  <sheetFormatPr defaultColWidth="9.140625" defaultRowHeight="12.75"/>
  <cols>
    <col min="1" max="1" width="10.421875" style="0" customWidth="1"/>
    <col min="2" max="2" width="9.7109375" style="0" customWidth="1"/>
    <col min="3" max="3" width="4.8515625" style="0" customWidth="1"/>
    <col min="4" max="4" width="62.421875" style="0" customWidth="1"/>
    <col min="5" max="5" width="19.00390625" style="0" customWidth="1"/>
    <col min="6" max="6" width="18.140625" style="0" customWidth="1"/>
    <col min="7" max="7" width="16.28125" style="0" customWidth="1"/>
    <col min="8" max="8" width="18.7109375" style="0" customWidth="1"/>
    <col min="9" max="9" width="8.7109375" style="0" customWidth="1"/>
    <col min="10" max="10" width="7.8515625" style="0" customWidth="1"/>
    <col min="11" max="11" width="19.421875" style="0" customWidth="1"/>
    <col min="12" max="12" width="9.8515625" style="0" customWidth="1"/>
  </cols>
  <sheetData>
    <row r="3" spans="1:8" s="6" customFormat="1" ht="21.75" customHeight="1">
      <c r="A3" s="10"/>
      <c r="B3" s="249" t="s">
        <v>114</v>
      </c>
      <c r="C3" s="249"/>
      <c r="D3" s="249"/>
      <c r="E3" s="249"/>
      <c r="F3" s="250"/>
      <c r="H3" s="7"/>
    </row>
    <row r="4" spans="1:8" s="6" customFormat="1" ht="18" customHeight="1">
      <c r="A4" s="10" t="s">
        <v>133</v>
      </c>
      <c r="B4" s="252" t="s">
        <v>115</v>
      </c>
      <c r="C4" s="252"/>
      <c r="D4" s="252"/>
      <c r="E4" s="252"/>
      <c r="F4" s="252"/>
      <c r="G4" s="1"/>
      <c r="H4" s="1"/>
    </row>
    <row r="5" spans="1:8" s="6" customFormat="1" ht="18" customHeight="1">
      <c r="A5" s="10"/>
      <c r="B5" s="253" t="s">
        <v>134</v>
      </c>
      <c r="C5" s="253"/>
      <c r="D5" s="253"/>
      <c r="E5" s="253"/>
      <c r="F5" s="253"/>
      <c r="G5" s="1"/>
      <c r="H5" s="1"/>
    </row>
    <row r="6" spans="1:11" s="6" customFormat="1" ht="20.25">
      <c r="A6" s="10"/>
      <c r="B6" s="254"/>
      <c r="C6" s="254"/>
      <c r="D6" s="255"/>
      <c r="E6" s="255"/>
      <c r="F6" s="255"/>
      <c r="G6" s="256"/>
      <c r="K6" s="258" t="s">
        <v>4</v>
      </c>
    </row>
    <row r="7" spans="1:11" s="1" customFormat="1" ht="77.25" customHeight="1">
      <c r="A7" s="15" t="s">
        <v>5</v>
      </c>
      <c r="B7" s="15" t="s">
        <v>6</v>
      </c>
      <c r="C7" s="15" t="s">
        <v>7</v>
      </c>
      <c r="D7" s="16" t="s">
        <v>8</v>
      </c>
      <c r="E7" s="17" t="s">
        <v>9</v>
      </c>
      <c r="F7" s="17" t="s">
        <v>10</v>
      </c>
      <c r="G7" s="17" t="s">
        <v>11</v>
      </c>
      <c r="H7" s="319" t="s">
        <v>12</v>
      </c>
      <c r="I7" s="18">
        <v>2019</v>
      </c>
      <c r="J7" s="19">
        <v>2020</v>
      </c>
      <c r="K7" s="20" t="s">
        <v>13</v>
      </c>
    </row>
    <row r="8" spans="1:11" s="1" customFormat="1" ht="27" customHeight="1">
      <c r="A8" s="15"/>
      <c r="B8" s="15"/>
      <c r="C8" s="15"/>
      <c r="D8" s="21"/>
      <c r="E8" s="17"/>
      <c r="F8" s="17"/>
      <c r="G8" s="17"/>
      <c r="H8" s="319"/>
      <c r="I8" s="22" t="s">
        <v>14</v>
      </c>
      <c r="J8" s="22"/>
      <c r="K8" s="20"/>
    </row>
    <row r="9" spans="1:11" s="146" customFormat="1" ht="19.5">
      <c r="A9" s="141"/>
      <c r="B9" s="142"/>
      <c r="C9" s="143"/>
      <c r="D9" s="25" t="s">
        <v>15</v>
      </c>
      <c r="E9" s="320">
        <f>+E10</f>
        <v>868062</v>
      </c>
      <c r="F9" s="320">
        <f>+F10</f>
        <v>1940000</v>
      </c>
      <c r="G9" s="321">
        <f>+G10</f>
        <v>72185</v>
      </c>
      <c r="H9" s="321">
        <f>+H10</f>
        <v>3252000</v>
      </c>
      <c r="I9" s="321">
        <f>+I10</f>
        <v>0</v>
      </c>
      <c r="J9" s="321">
        <f>+J10</f>
        <v>0</v>
      </c>
      <c r="K9" s="321">
        <f>+K10</f>
        <v>5192000</v>
      </c>
    </row>
    <row r="10" spans="1:11" s="146" customFormat="1" ht="12.75" customHeight="1">
      <c r="A10" s="322">
        <v>18</v>
      </c>
      <c r="B10" s="322">
        <v>1508</v>
      </c>
      <c r="C10" s="323"/>
      <c r="D10" s="324" t="s">
        <v>76</v>
      </c>
      <c r="E10" s="325">
        <v>868062</v>
      </c>
      <c r="F10" s="326">
        <v>1940000</v>
      </c>
      <c r="G10" s="326">
        <v>72185</v>
      </c>
      <c r="H10" s="327">
        <v>3252000</v>
      </c>
      <c r="I10" s="328"/>
      <c r="J10" s="328"/>
      <c r="K10" s="85">
        <f>+F10+H10</f>
        <v>5192000</v>
      </c>
    </row>
    <row r="11" spans="1:11" s="146" customFormat="1" ht="30.75" customHeight="1">
      <c r="A11" s="322"/>
      <c r="B11" s="322"/>
      <c r="C11" s="323"/>
      <c r="D11" s="324"/>
      <c r="E11" s="325"/>
      <c r="F11" s="326"/>
      <c r="G11" s="326"/>
      <c r="H11" s="327"/>
      <c r="I11" s="328"/>
      <c r="J11" s="328"/>
      <c r="K11" s="85"/>
    </row>
    <row r="12" spans="1:11" s="146" customFormat="1" ht="8.25" customHeight="1">
      <c r="A12" s="147"/>
      <c r="B12" s="152"/>
      <c r="C12" s="149"/>
      <c r="D12" s="329"/>
      <c r="E12" s="330"/>
      <c r="F12" s="331"/>
      <c r="G12" s="332"/>
      <c r="H12" s="333"/>
      <c r="I12" s="334"/>
      <c r="J12" s="334"/>
      <c r="K12" s="334"/>
    </row>
    <row r="13" spans="1:12" s="146" customFormat="1" ht="19.5">
      <c r="A13" s="156"/>
      <c r="B13" s="335"/>
      <c r="C13" s="157"/>
      <c r="D13" s="158" t="s">
        <v>38</v>
      </c>
      <c r="E13" s="336">
        <f>+E14+E17+E26+E28+E29+E30+E31+E32+E34+E35</f>
        <v>4665395</v>
      </c>
      <c r="F13" s="336">
        <f>+F14+F17+F26+F28+F29+F30+F31+F32+F34+F35+F36+F37+F38+F39+F40+F41+F42+F43</f>
        <v>11612363</v>
      </c>
      <c r="G13" s="336">
        <f>+G14+G17+G26+G28+G29+G30+G31+G32+G34+G35+G36+G37+G38+G39+G40+G41+G42+G43</f>
        <v>1635492</v>
      </c>
      <c r="H13" s="336">
        <f>+H14+H17+H26+H28+H29+H30+H31+H32+H34+H35+H36+H37+H38+H39+H40+H41+H42+H43+H44+H45+H46</f>
        <v>15326820</v>
      </c>
      <c r="I13" s="336">
        <f>+I14+I17+I26+I28+I29+I30+I31+I32+I34+I35+I36+I37+I38+I39+I40+I41+I42+I43</f>
        <v>0</v>
      </c>
      <c r="J13" s="336">
        <f>+J14+J17+J26+J28+J29+J30+J31+J32+J34+J35+J36+J37+J38+J39+J40+J41+J42+J43</f>
        <v>0</v>
      </c>
      <c r="K13" s="336">
        <f>+K14+K17+K26+K28+K29+K30+K31+K32+K34+K35+K36+K37+K38+K39+K40+K41+K42+K43+K44+K45+K46</f>
        <v>26939183</v>
      </c>
      <c r="L13" s="337"/>
    </row>
    <row r="14" spans="1:11" s="6" customFormat="1" ht="19.5">
      <c r="A14" s="78"/>
      <c r="B14" s="108"/>
      <c r="C14" s="40"/>
      <c r="D14" s="29" t="s">
        <v>42</v>
      </c>
      <c r="E14" s="338">
        <f>+E15</f>
        <v>784</v>
      </c>
      <c r="F14" s="339">
        <f>+F15</f>
        <v>0</v>
      </c>
      <c r="G14" s="340">
        <f>+G15</f>
        <v>0</v>
      </c>
      <c r="H14" s="340">
        <f>+H15</f>
        <v>0</v>
      </c>
      <c r="I14" s="197"/>
      <c r="J14" s="197"/>
      <c r="K14" s="197"/>
    </row>
    <row r="15" spans="1:12" s="6" customFormat="1" ht="24" customHeight="1">
      <c r="A15" s="88"/>
      <c r="B15" s="341">
        <v>2101</v>
      </c>
      <c r="C15" s="161"/>
      <c r="D15" s="95" t="s">
        <v>41</v>
      </c>
      <c r="E15" s="342">
        <v>784</v>
      </c>
      <c r="F15" s="343"/>
      <c r="G15" s="344"/>
      <c r="H15" s="344"/>
      <c r="I15" s="197"/>
      <c r="J15" s="197"/>
      <c r="K15" s="197"/>
      <c r="L15" s="75"/>
    </row>
    <row r="16" spans="1:11" s="6" customFormat="1" ht="6.75" customHeight="1">
      <c r="A16" s="88"/>
      <c r="B16" s="341"/>
      <c r="C16" s="161"/>
      <c r="D16" s="162"/>
      <c r="E16" s="342"/>
      <c r="F16" s="343"/>
      <c r="G16" s="344"/>
      <c r="H16" s="345"/>
      <c r="I16" s="197"/>
      <c r="J16" s="197"/>
      <c r="K16" s="197"/>
    </row>
    <row r="17" spans="1:12" s="6" customFormat="1" ht="24" customHeight="1">
      <c r="A17" s="78"/>
      <c r="B17" s="108"/>
      <c r="C17" s="28"/>
      <c r="D17" s="58" t="s">
        <v>79</v>
      </c>
      <c r="E17" s="346">
        <f>+E19+E21+E22+E24+E25</f>
        <v>66613</v>
      </c>
      <c r="F17" s="346">
        <f>+F19+F21+F22+F24+F25</f>
        <v>237000</v>
      </c>
      <c r="G17" s="346">
        <f>+G19+G21+G22+G24+G25</f>
        <v>8241</v>
      </c>
      <c r="H17" s="347">
        <f>+H19+H21+H22+H24+H25+H23</f>
        <v>270000</v>
      </c>
      <c r="I17" s="346">
        <f>+I19+I21+I22+I24+I25+I23</f>
        <v>0</v>
      </c>
      <c r="J17" s="346">
        <f>+J19+J21+J22+J24+J25+J23</f>
        <v>0</v>
      </c>
      <c r="K17" s="346">
        <f>+K19+K21+K22+K24+K25+K23</f>
        <v>507000</v>
      </c>
      <c r="L17" s="75"/>
    </row>
    <row r="18" spans="1:12" s="6" customFormat="1" ht="26.25" customHeight="1">
      <c r="A18" s="78"/>
      <c r="B18" s="108">
        <v>2202</v>
      </c>
      <c r="C18" s="28"/>
      <c r="D18" s="58" t="s">
        <v>80</v>
      </c>
      <c r="E18" s="348"/>
      <c r="F18" s="349"/>
      <c r="G18" s="350" t="s">
        <v>81</v>
      </c>
      <c r="H18" s="345"/>
      <c r="I18" s="197"/>
      <c r="J18" s="197"/>
      <c r="K18" s="197"/>
      <c r="L18" s="75"/>
    </row>
    <row r="19" spans="1:12" s="6" customFormat="1" ht="37.5" customHeight="1">
      <c r="A19" s="108"/>
      <c r="B19" s="108"/>
      <c r="C19" s="31" t="s">
        <v>67</v>
      </c>
      <c r="D19" s="81" t="s">
        <v>82</v>
      </c>
      <c r="E19" s="351">
        <v>42728</v>
      </c>
      <c r="F19" s="352">
        <v>100000</v>
      </c>
      <c r="G19" s="353">
        <v>3776</v>
      </c>
      <c r="H19" s="354">
        <v>200000</v>
      </c>
      <c r="I19" s="203"/>
      <c r="J19" s="203"/>
      <c r="K19" s="203">
        <f>+H19+F19</f>
        <v>300000</v>
      </c>
      <c r="L19" s="75"/>
    </row>
    <row r="20" spans="1:12" s="6" customFormat="1" ht="42.75" customHeight="1">
      <c r="A20" s="108"/>
      <c r="B20" s="108"/>
      <c r="C20" s="31" t="s">
        <v>135</v>
      </c>
      <c r="D20" s="81" t="s">
        <v>83</v>
      </c>
      <c r="E20" s="351">
        <v>21596</v>
      </c>
      <c r="F20" s="355"/>
      <c r="G20" s="327"/>
      <c r="H20" s="356"/>
      <c r="I20" s="193"/>
      <c r="J20" s="193"/>
      <c r="K20" s="193"/>
      <c r="L20" s="75"/>
    </row>
    <row r="21" spans="1:12" s="6" customFormat="1" ht="42.75" customHeight="1">
      <c r="A21" s="108"/>
      <c r="B21" s="108"/>
      <c r="C21" s="31" t="s">
        <v>136</v>
      </c>
      <c r="D21" s="81" t="s">
        <v>137</v>
      </c>
      <c r="E21" s="351"/>
      <c r="F21" s="352">
        <v>100000</v>
      </c>
      <c r="G21" s="327">
        <v>298</v>
      </c>
      <c r="H21" s="356"/>
      <c r="I21" s="193"/>
      <c r="J21" s="193"/>
      <c r="K21" s="203">
        <f aca="true" t="shared" si="0" ref="K21:K26">+H21+F21</f>
        <v>100000</v>
      </c>
      <c r="L21" s="75"/>
    </row>
    <row r="22" spans="1:12" s="6" customFormat="1" ht="42.75" customHeight="1">
      <c r="A22" s="322"/>
      <c r="B22" s="322"/>
      <c r="C22" s="357" t="s">
        <v>138</v>
      </c>
      <c r="D22" s="358" t="s">
        <v>139</v>
      </c>
      <c r="E22" s="359">
        <v>14365</v>
      </c>
      <c r="F22" s="360">
        <v>15000</v>
      </c>
      <c r="G22" s="361"/>
      <c r="H22" s="362"/>
      <c r="I22" s="193"/>
      <c r="J22" s="193"/>
      <c r="K22" s="203">
        <f t="shared" si="0"/>
        <v>15000</v>
      </c>
      <c r="L22" s="75"/>
    </row>
    <row r="23" spans="1:12" s="6" customFormat="1" ht="36.75" customHeight="1">
      <c r="A23" s="322"/>
      <c r="B23" s="322"/>
      <c r="C23" s="357"/>
      <c r="D23" s="358" t="s">
        <v>140</v>
      </c>
      <c r="E23" s="363"/>
      <c r="F23" s="360"/>
      <c r="G23" s="361"/>
      <c r="H23" s="362">
        <v>18000</v>
      </c>
      <c r="I23" s="193"/>
      <c r="J23" s="193"/>
      <c r="K23" s="203">
        <f t="shared" si="0"/>
        <v>18000</v>
      </c>
      <c r="L23" s="75"/>
    </row>
    <row r="24" spans="1:12" s="6" customFormat="1" ht="42.75" customHeight="1">
      <c r="A24" s="108"/>
      <c r="B24" s="108"/>
      <c r="C24" s="31" t="s">
        <v>120</v>
      </c>
      <c r="D24" s="95" t="s">
        <v>88</v>
      </c>
      <c r="E24" s="364">
        <v>709</v>
      </c>
      <c r="F24" s="355">
        <v>2000</v>
      </c>
      <c r="G24" s="327"/>
      <c r="H24" s="356">
        <v>2000</v>
      </c>
      <c r="I24" s="193"/>
      <c r="J24" s="193"/>
      <c r="K24" s="203">
        <f t="shared" si="0"/>
        <v>4000</v>
      </c>
      <c r="L24" s="75"/>
    </row>
    <row r="25" spans="1:12" s="201" customFormat="1" ht="21" customHeight="1">
      <c r="A25" s="108"/>
      <c r="B25" s="108"/>
      <c r="C25" s="31" t="s">
        <v>141</v>
      </c>
      <c r="D25" s="93" t="s">
        <v>89</v>
      </c>
      <c r="E25" s="364">
        <v>8811</v>
      </c>
      <c r="F25" s="355">
        <v>20000</v>
      </c>
      <c r="G25" s="327">
        <v>4167</v>
      </c>
      <c r="H25" s="362">
        <v>50000</v>
      </c>
      <c r="I25" s="193"/>
      <c r="J25" s="193"/>
      <c r="K25" s="203">
        <f t="shared" si="0"/>
        <v>70000</v>
      </c>
      <c r="L25" s="75"/>
    </row>
    <row r="26" spans="1:12" s="6" customFormat="1" ht="27.75" customHeight="1">
      <c r="A26" s="322">
        <v>1</v>
      </c>
      <c r="B26" s="322">
        <v>2202</v>
      </c>
      <c r="C26" s="323"/>
      <c r="D26" s="324" t="s">
        <v>142</v>
      </c>
      <c r="E26" s="365">
        <v>3129461</v>
      </c>
      <c r="F26" s="366">
        <v>3300000</v>
      </c>
      <c r="G26" s="365"/>
      <c r="H26" s="367"/>
      <c r="I26" s="365"/>
      <c r="J26" s="365"/>
      <c r="K26" s="193">
        <f t="shared" si="0"/>
        <v>3300000</v>
      </c>
      <c r="L26" s="75"/>
    </row>
    <row r="27" spans="1:12" s="6" customFormat="1" ht="21" customHeight="1">
      <c r="A27" s="322"/>
      <c r="B27" s="322"/>
      <c r="C27" s="323"/>
      <c r="D27" s="324"/>
      <c r="E27" s="365"/>
      <c r="F27" s="366"/>
      <c r="G27" s="365"/>
      <c r="H27" s="367"/>
      <c r="I27" s="365"/>
      <c r="J27" s="365"/>
      <c r="K27" s="193"/>
      <c r="L27" s="75"/>
    </row>
    <row r="28" spans="1:12" s="6" customFormat="1" ht="22.5" customHeight="1">
      <c r="A28" s="368">
        <v>4</v>
      </c>
      <c r="B28" s="369">
        <v>2504</v>
      </c>
      <c r="C28" s="370"/>
      <c r="D28" s="371" t="s">
        <v>91</v>
      </c>
      <c r="E28" s="372">
        <v>218360</v>
      </c>
      <c r="F28" s="373">
        <v>1200000</v>
      </c>
      <c r="G28" s="374">
        <v>56997</v>
      </c>
      <c r="H28" s="375">
        <v>3180000</v>
      </c>
      <c r="I28" s="193"/>
      <c r="J28" s="193"/>
      <c r="K28" s="203">
        <f aca="true" t="shared" si="1" ref="K28:K32">+H28+F28</f>
        <v>4380000</v>
      </c>
      <c r="L28" s="75"/>
    </row>
    <row r="29" spans="1:12" s="6" customFormat="1" ht="27.75" customHeight="1">
      <c r="A29" s="369">
        <v>5</v>
      </c>
      <c r="B29" s="369">
        <v>2504</v>
      </c>
      <c r="C29" s="376"/>
      <c r="D29" s="377" t="s">
        <v>94</v>
      </c>
      <c r="E29" s="365">
        <v>5896</v>
      </c>
      <c r="F29" s="366">
        <v>24756</v>
      </c>
      <c r="G29" s="366">
        <v>23291</v>
      </c>
      <c r="H29" s="378"/>
      <c r="I29" s="193"/>
      <c r="J29" s="193"/>
      <c r="K29" s="203">
        <f t="shared" si="1"/>
        <v>24756</v>
      </c>
      <c r="L29" s="75"/>
    </row>
    <row r="30" spans="1:12" s="6" customFormat="1" ht="40.5" customHeight="1">
      <c r="A30" s="379">
        <v>6</v>
      </c>
      <c r="B30" s="379">
        <v>2504</v>
      </c>
      <c r="C30" s="380"/>
      <c r="D30" s="381" t="s">
        <v>143</v>
      </c>
      <c r="E30" s="365">
        <v>9179</v>
      </c>
      <c r="F30" s="366">
        <v>39492</v>
      </c>
      <c r="G30" s="366">
        <v>37524</v>
      </c>
      <c r="H30" s="375"/>
      <c r="I30" s="193"/>
      <c r="J30" s="193"/>
      <c r="K30" s="203">
        <f t="shared" si="1"/>
        <v>39492</v>
      </c>
      <c r="L30" s="75"/>
    </row>
    <row r="31" spans="1:12" s="6" customFormat="1" ht="40.5" customHeight="1">
      <c r="A31" s="382">
        <v>8</v>
      </c>
      <c r="B31" s="382">
        <v>2504</v>
      </c>
      <c r="C31" s="380"/>
      <c r="D31" s="381" t="s">
        <v>144</v>
      </c>
      <c r="E31" s="383">
        <v>125173</v>
      </c>
      <c r="F31" s="366">
        <v>5035</v>
      </c>
      <c r="G31" s="384">
        <v>4977</v>
      </c>
      <c r="H31" s="385">
        <v>150000</v>
      </c>
      <c r="I31" s="193"/>
      <c r="J31" s="193"/>
      <c r="K31" s="203">
        <f t="shared" si="1"/>
        <v>155035</v>
      </c>
      <c r="L31" s="75"/>
    </row>
    <row r="32" spans="1:12" s="6" customFormat="1" ht="40.5" customHeight="1">
      <c r="A32" s="382">
        <v>15</v>
      </c>
      <c r="B32" s="382">
        <v>2202</v>
      </c>
      <c r="C32" s="380"/>
      <c r="D32" s="324" t="s">
        <v>145</v>
      </c>
      <c r="E32" s="383">
        <v>516099</v>
      </c>
      <c r="F32" s="383">
        <f>1500000+10800</f>
        <v>1510800</v>
      </c>
      <c r="G32" s="383">
        <v>610705</v>
      </c>
      <c r="H32" s="362">
        <v>5000000</v>
      </c>
      <c r="I32" s="383"/>
      <c r="J32" s="383"/>
      <c r="K32" s="203">
        <f t="shared" si="1"/>
        <v>6510800</v>
      </c>
      <c r="L32" s="75"/>
    </row>
    <row r="33" spans="1:12" s="6" customFormat="1" ht="9.75" customHeight="1">
      <c r="A33" s="382"/>
      <c r="B33" s="382"/>
      <c r="C33" s="380"/>
      <c r="D33" s="324"/>
      <c r="E33" s="383"/>
      <c r="F33" s="383"/>
      <c r="G33" s="383"/>
      <c r="H33" s="362"/>
      <c r="I33" s="383"/>
      <c r="J33" s="383"/>
      <c r="K33" s="195"/>
      <c r="L33" s="75"/>
    </row>
    <row r="34" spans="1:12" ht="19.5">
      <c r="A34" s="386" t="s">
        <v>146</v>
      </c>
      <c r="B34" s="369">
        <v>2504</v>
      </c>
      <c r="C34" s="387"/>
      <c r="D34" s="388" t="s">
        <v>147</v>
      </c>
      <c r="E34" s="389">
        <v>175000</v>
      </c>
      <c r="F34" s="390">
        <v>1167000</v>
      </c>
      <c r="G34" s="384">
        <v>179060</v>
      </c>
      <c r="H34" s="391">
        <v>206820</v>
      </c>
      <c r="I34" s="392"/>
      <c r="J34" s="393"/>
      <c r="K34" s="203">
        <f aca="true" t="shared" si="2" ref="K34:K46">+H34+F34</f>
        <v>1373820</v>
      </c>
      <c r="L34" s="75"/>
    </row>
    <row r="35" spans="1:12" ht="26.25" customHeight="1">
      <c r="A35" s="386" t="s">
        <v>148</v>
      </c>
      <c r="B35" s="369">
        <v>2504</v>
      </c>
      <c r="C35" s="387"/>
      <c r="D35" s="388" t="s">
        <v>149</v>
      </c>
      <c r="E35" s="389">
        <v>418830</v>
      </c>
      <c r="F35" s="390">
        <v>1256480</v>
      </c>
      <c r="G35" s="384">
        <v>713272</v>
      </c>
      <c r="H35" s="391"/>
      <c r="I35" s="392"/>
      <c r="J35" s="393"/>
      <c r="K35" s="203">
        <f t="shared" si="2"/>
        <v>1256480</v>
      </c>
      <c r="L35" s="75"/>
    </row>
    <row r="36" spans="1:12" s="201" customFormat="1" ht="38.25" customHeight="1">
      <c r="A36" s="379">
        <v>16</v>
      </c>
      <c r="B36" s="382">
        <v>2504</v>
      </c>
      <c r="C36" s="394"/>
      <c r="D36" s="381" t="s">
        <v>150</v>
      </c>
      <c r="E36" s="395"/>
      <c r="F36" s="396">
        <v>21800</v>
      </c>
      <c r="G36" s="397">
        <v>1425</v>
      </c>
      <c r="H36" s="398"/>
      <c r="I36" s="383"/>
      <c r="J36" s="193"/>
      <c r="K36" s="203">
        <f t="shared" si="2"/>
        <v>21800</v>
      </c>
      <c r="L36" s="75"/>
    </row>
    <row r="37" spans="1:12" s="201" customFormat="1" ht="36.75" customHeight="1">
      <c r="A37" s="379">
        <v>17</v>
      </c>
      <c r="B37" s="382">
        <v>2202</v>
      </c>
      <c r="C37" s="394"/>
      <c r="D37" s="377" t="s">
        <v>151</v>
      </c>
      <c r="E37" s="395"/>
      <c r="F37" s="396">
        <v>500000</v>
      </c>
      <c r="G37" s="397"/>
      <c r="H37" s="356"/>
      <c r="I37" s="383"/>
      <c r="J37" s="193"/>
      <c r="K37" s="203">
        <f t="shared" si="2"/>
        <v>500000</v>
      </c>
      <c r="L37" s="75"/>
    </row>
    <row r="38" spans="1:12" s="201" customFormat="1" ht="38.25" customHeight="1">
      <c r="A38" s="369">
        <v>18</v>
      </c>
      <c r="B38" s="369">
        <v>2202</v>
      </c>
      <c r="C38" s="376"/>
      <c r="D38" s="377" t="s">
        <v>152</v>
      </c>
      <c r="E38" s="399"/>
      <c r="F38" s="384">
        <v>100000</v>
      </c>
      <c r="G38" s="400"/>
      <c r="H38" s="356"/>
      <c r="I38" s="383"/>
      <c r="J38" s="193"/>
      <c r="K38" s="203">
        <f t="shared" si="2"/>
        <v>100000</v>
      </c>
      <c r="L38" s="75"/>
    </row>
    <row r="39" spans="1:12" s="201" customFormat="1" ht="42.75" customHeight="1">
      <c r="A39" s="369">
        <v>19</v>
      </c>
      <c r="B39" s="369">
        <v>2202</v>
      </c>
      <c r="C39" s="376"/>
      <c r="D39" s="377" t="s">
        <v>153</v>
      </c>
      <c r="E39" s="351"/>
      <c r="F39" s="352">
        <v>2250000</v>
      </c>
      <c r="G39" s="353"/>
      <c r="H39" s="354">
        <v>3000000</v>
      </c>
      <c r="I39" s="401"/>
      <c r="J39" s="203"/>
      <c r="K39" s="203">
        <f t="shared" si="2"/>
        <v>5250000</v>
      </c>
      <c r="L39" s="75"/>
    </row>
    <row r="40" spans="1:12" s="201" customFormat="1" ht="87" customHeight="1">
      <c r="A40" s="369">
        <v>20</v>
      </c>
      <c r="B40" s="369">
        <v>2202</v>
      </c>
      <c r="C40" s="376"/>
      <c r="D40" s="388" t="s">
        <v>154</v>
      </c>
      <c r="E40" s="351"/>
      <c r="F40" s="355"/>
      <c r="G40" s="327"/>
      <c r="H40" s="362">
        <v>1000000</v>
      </c>
      <c r="I40" s="383"/>
      <c r="J40" s="193"/>
      <c r="K40" s="203">
        <f t="shared" si="2"/>
        <v>1000000</v>
      </c>
      <c r="L40" s="75"/>
    </row>
    <row r="41" spans="1:12" s="201" customFormat="1" ht="42" customHeight="1">
      <c r="A41" s="369">
        <v>21</v>
      </c>
      <c r="B41" s="369">
        <v>2202</v>
      </c>
      <c r="C41" s="376"/>
      <c r="D41" s="377" t="s">
        <v>155</v>
      </c>
      <c r="E41" s="351"/>
      <c r="F41" s="384"/>
      <c r="G41" s="327"/>
      <c r="H41" s="362">
        <v>1000000</v>
      </c>
      <c r="I41" s="383"/>
      <c r="J41" s="193"/>
      <c r="K41" s="203">
        <f t="shared" si="2"/>
        <v>1000000</v>
      </c>
      <c r="L41" s="75"/>
    </row>
    <row r="42" spans="1:12" s="201" customFormat="1" ht="120.75" customHeight="1">
      <c r="A42" s="369">
        <v>22</v>
      </c>
      <c r="B42" s="369">
        <v>2202</v>
      </c>
      <c r="C42" s="376"/>
      <c r="D42" s="388" t="s">
        <v>156</v>
      </c>
      <c r="E42" s="351"/>
      <c r="F42" s="355"/>
      <c r="G42" s="327"/>
      <c r="H42" s="362">
        <v>300000</v>
      </c>
      <c r="I42" s="383"/>
      <c r="J42" s="193"/>
      <c r="K42" s="203">
        <f t="shared" si="2"/>
        <v>300000</v>
      </c>
      <c r="L42" s="75"/>
    </row>
    <row r="43" spans="1:12" s="201" customFormat="1" ht="38.25" customHeight="1">
      <c r="A43" s="369">
        <v>23</v>
      </c>
      <c r="B43" s="369">
        <v>2202</v>
      </c>
      <c r="C43" s="376"/>
      <c r="D43" s="377" t="s">
        <v>157</v>
      </c>
      <c r="E43" s="399"/>
      <c r="F43" s="346"/>
      <c r="G43" s="347"/>
      <c r="H43" s="361">
        <v>100000</v>
      </c>
      <c r="I43" s="383"/>
      <c r="J43" s="193"/>
      <c r="K43" s="203">
        <f t="shared" si="2"/>
        <v>100000</v>
      </c>
      <c r="L43" s="75"/>
    </row>
    <row r="44" spans="1:12" s="201" customFormat="1" ht="68.25" customHeight="1">
      <c r="A44" s="402">
        <v>24</v>
      </c>
      <c r="B44" s="402">
        <v>2202</v>
      </c>
      <c r="C44" s="403"/>
      <c r="D44" s="404" t="s">
        <v>158</v>
      </c>
      <c r="E44" s="405"/>
      <c r="F44" s="406"/>
      <c r="G44" s="400"/>
      <c r="H44" s="361">
        <v>752000</v>
      </c>
      <c r="I44" s="383"/>
      <c r="J44" s="193"/>
      <c r="K44" s="203">
        <f t="shared" si="2"/>
        <v>752000</v>
      </c>
      <c r="L44" s="75"/>
    </row>
    <row r="45" spans="1:12" s="201" customFormat="1" ht="80.25" customHeight="1">
      <c r="A45" s="402">
        <v>25</v>
      </c>
      <c r="B45" s="402">
        <v>2202</v>
      </c>
      <c r="C45" s="403"/>
      <c r="D45" s="404" t="s">
        <v>159</v>
      </c>
      <c r="E45" s="405"/>
      <c r="F45" s="406"/>
      <c r="G45" s="400"/>
      <c r="H45" s="361">
        <v>152000</v>
      </c>
      <c r="I45" s="383"/>
      <c r="J45" s="193"/>
      <c r="K45" s="203">
        <f t="shared" si="2"/>
        <v>152000</v>
      </c>
      <c r="L45" s="75"/>
    </row>
    <row r="46" spans="1:12" s="201" customFormat="1" ht="59.25" customHeight="1">
      <c r="A46" s="407">
        <v>26</v>
      </c>
      <c r="B46" s="407">
        <v>2202</v>
      </c>
      <c r="C46" s="408"/>
      <c r="D46" s="404" t="s">
        <v>160</v>
      </c>
      <c r="E46" s="405"/>
      <c r="F46" s="406"/>
      <c r="G46" s="400"/>
      <c r="H46" s="361">
        <v>216000</v>
      </c>
      <c r="I46" s="383"/>
      <c r="J46" s="193"/>
      <c r="K46" s="203">
        <f t="shared" si="2"/>
        <v>216000</v>
      </c>
      <c r="L46" s="75"/>
    </row>
    <row r="47" spans="1:11" s="6" customFormat="1" ht="19.5" customHeight="1">
      <c r="A47" s="409"/>
      <c r="B47" s="409"/>
      <c r="C47" s="410"/>
      <c r="D47" s="411" t="s">
        <v>45</v>
      </c>
      <c r="E47" s="412">
        <f>+E9+E13</f>
        <v>5533457</v>
      </c>
      <c r="F47" s="412">
        <f>+F9+F13</f>
        <v>13552363</v>
      </c>
      <c r="G47" s="412">
        <f>+G9+G13</f>
        <v>1707677</v>
      </c>
      <c r="H47" s="413">
        <f>+H9+H13</f>
        <v>18578820</v>
      </c>
      <c r="I47" s="412">
        <f>+I9+I13</f>
        <v>0</v>
      </c>
      <c r="J47" s="412">
        <f>+J9+J13</f>
        <v>0</v>
      </c>
      <c r="K47" s="412">
        <f>+K9+K13</f>
        <v>32131183</v>
      </c>
    </row>
    <row r="48" ht="20.25" customHeight="1"/>
    <row r="49" ht="20.25" customHeight="1"/>
    <row r="50" ht="20.25" customHeight="1"/>
    <row r="51" ht="20.25" customHeight="1"/>
    <row r="52" ht="20.25" customHeight="1"/>
    <row r="53" ht="20.25" customHeight="1"/>
    <row r="54" ht="18.75"/>
  </sheetData>
  <sheetProtection selectLockedCells="1" selectUnlockedCells="1"/>
  <mergeCells count="38">
    <mergeCell ref="A7:A8"/>
    <mergeCell ref="B7:B8"/>
    <mergeCell ref="C7:C8"/>
    <mergeCell ref="E7:E8"/>
    <mergeCell ref="F7:F8"/>
    <mergeCell ref="G7:G8"/>
    <mergeCell ref="H7:H8"/>
    <mergeCell ref="K7:K8"/>
    <mergeCell ref="I8:J8"/>
    <mergeCell ref="A10:A11"/>
    <mergeCell ref="B10:B11"/>
    <mergeCell ref="C10:C11"/>
    <mergeCell ref="D10:D11"/>
    <mergeCell ref="E10:E11"/>
    <mergeCell ref="F10:F11"/>
    <mergeCell ref="G10:G11"/>
    <mergeCell ref="H10:H11"/>
    <mergeCell ref="I10:I11"/>
    <mergeCell ref="J10:J11"/>
    <mergeCell ref="K10:K11"/>
    <mergeCell ref="A26:A27"/>
    <mergeCell ref="B26:B27"/>
    <mergeCell ref="C26:C27"/>
    <mergeCell ref="D26:D27"/>
    <mergeCell ref="E26:E27"/>
    <mergeCell ref="F26:F27"/>
    <mergeCell ref="G26:G27"/>
    <mergeCell ref="H26:H27"/>
    <mergeCell ref="I26:I27"/>
    <mergeCell ref="J26:J27"/>
    <mergeCell ref="K26:K27"/>
    <mergeCell ref="D32:D33"/>
    <mergeCell ref="E32:E33"/>
    <mergeCell ref="F32:F33"/>
    <mergeCell ref="G32:G33"/>
    <mergeCell ref="H32:H33"/>
    <mergeCell ref="I32:I33"/>
    <mergeCell ref="J32:J33"/>
  </mergeCells>
  <printOptions/>
  <pageMargins left="0.7" right="0" top="0" bottom="0" header="0.5118055555555555" footer="0.5118055555555555"/>
  <pageSetup horizontalDpi="300" verticalDpi="300" orientation="portrait" paperSize="9" scale="50"/>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2:L252"/>
  <sheetViews>
    <sheetView zoomScale="76" zoomScaleNormal="76" workbookViewId="0" topLeftCell="A1">
      <selection activeCell="E187" sqref="E187"/>
    </sheetView>
  </sheetViews>
  <sheetFormatPr defaultColWidth="9.140625" defaultRowHeight="12.75"/>
  <cols>
    <col min="1" max="1" width="2.8515625" style="0" customWidth="1"/>
    <col min="2" max="2" width="11.7109375" style="0" customWidth="1"/>
    <col min="3" max="3" width="13.00390625" style="0" customWidth="1"/>
    <col min="4" max="4" width="52.28125" style="0" customWidth="1"/>
    <col min="5" max="5" width="19.421875" style="414" customWidth="1"/>
  </cols>
  <sheetData>
    <row r="2" spans="1:6" ht="15.75">
      <c r="A2" s="415"/>
      <c r="B2" s="416" t="s">
        <v>161</v>
      </c>
      <c r="C2" s="416"/>
      <c r="D2" s="416"/>
      <c r="E2" s="416"/>
      <c r="F2" s="415"/>
    </row>
    <row r="3" spans="1:6" ht="15.75">
      <c r="A3" s="415"/>
      <c r="B3" s="415" t="s">
        <v>162</v>
      </c>
      <c r="C3" s="415"/>
      <c r="D3" s="415"/>
      <c r="E3" s="417"/>
      <c r="F3" s="415"/>
    </row>
    <row r="4" spans="1:6" ht="15.75">
      <c r="A4" s="415"/>
      <c r="B4" s="415" t="s">
        <v>163</v>
      </c>
      <c r="C4" s="415"/>
      <c r="D4" s="415"/>
      <c r="E4" s="417"/>
      <c r="F4" s="415"/>
    </row>
    <row r="5" spans="1:6" ht="15.75">
      <c r="A5" s="415"/>
      <c r="B5" s="418" t="s">
        <v>164</v>
      </c>
      <c r="C5" s="418" t="s">
        <v>165</v>
      </c>
      <c r="D5" s="418" t="s">
        <v>166</v>
      </c>
      <c r="E5" s="419" t="s">
        <v>167</v>
      </c>
      <c r="F5" s="415"/>
    </row>
    <row r="6" spans="1:6" ht="15.75">
      <c r="A6" s="415"/>
      <c r="B6" s="420"/>
      <c r="C6" s="418">
        <v>1102</v>
      </c>
      <c r="D6" s="421" t="s">
        <v>168</v>
      </c>
      <c r="E6" s="422"/>
      <c r="F6" s="415"/>
    </row>
    <row r="7" spans="1:6" ht="15.75">
      <c r="A7" s="415"/>
      <c r="B7" s="420"/>
      <c r="C7" s="418"/>
      <c r="D7" s="423" t="s">
        <v>169</v>
      </c>
      <c r="E7" s="424">
        <v>1500000</v>
      </c>
      <c r="F7" s="415"/>
    </row>
    <row r="8" spans="1:6" ht="15.75">
      <c r="A8" s="415"/>
      <c r="B8" s="420"/>
      <c r="C8" s="418"/>
      <c r="D8" s="420"/>
      <c r="E8" s="422"/>
      <c r="F8" s="415"/>
    </row>
    <row r="9" spans="1:6" ht="15.75">
      <c r="A9" s="415"/>
      <c r="B9" s="420"/>
      <c r="C9" s="425">
        <v>1202</v>
      </c>
      <c r="D9" s="421" t="s">
        <v>170</v>
      </c>
      <c r="E9" s="422"/>
      <c r="F9" s="415"/>
    </row>
    <row r="10" spans="1:6" ht="15.75">
      <c r="A10" s="415"/>
      <c r="B10" s="420"/>
      <c r="C10" s="418"/>
      <c r="D10" s="423" t="s">
        <v>171</v>
      </c>
      <c r="E10" s="426">
        <v>3000000</v>
      </c>
      <c r="F10" s="415"/>
    </row>
    <row r="11" spans="1:6" ht="15.75">
      <c r="A11" s="415"/>
      <c r="B11" s="420"/>
      <c r="C11" s="418"/>
      <c r="D11" s="423" t="s">
        <v>172</v>
      </c>
      <c r="E11" s="426">
        <v>1900000</v>
      </c>
      <c r="F11" s="415"/>
    </row>
    <row r="12" spans="1:6" ht="15.75">
      <c r="A12" s="415"/>
      <c r="B12" s="420"/>
      <c r="C12" s="418"/>
      <c r="D12" s="423" t="s">
        <v>173</v>
      </c>
      <c r="E12" s="426">
        <v>3000000</v>
      </c>
      <c r="F12" s="415"/>
    </row>
    <row r="13" spans="1:6" ht="15.75">
      <c r="A13" s="415"/>
      <c r="B13" s="420"/>
      <c r="C13" s="418"/>
      <c r="D13" s="423" t="s">
        <v>172</v>
      </c>
      <c r="E13" s="426">
        <v>1900000</v>
      </c>
      <c r="F13" s="415"/>
    </row>
    <row r="14" spans="1:6" ht="16.5">
      <c r="A14" s="415"/>
      <c r="B14" s="420"/>
      <c r="C14" s="418"/>
      <c r="D14" s="421"/>
      <c r="E14" s="427">
        <f>SUM(E10:E13)</f>
        <v>9800000</v>
      </c>
      <c r="F14" s="415"/>
    </row>
    <row r="15" spans="1:6" ht="16.5">
      <c r="A15" s="415"/>
      <c r="B15" s="420"/>
      <c r="C15" s="425">
        <v>1205</v>
      </c>
      <c r="D15" s="423" t="s">
        <v>174</v>
      </c>
      <c r="E15" s="428"/>
      <c r="F15" s="415"/>
    </row>
    <row r="16" spans="1:6" ht="15.75">
      <c r="A16" s="415"/>
      <c r="B16" s="420"/>
      <c r="C16" s="425"/>
      <c r="D16" s="423" t="s">
        <v>175</v>
      </c>
      <c r="E16" s="429">
        <v>1500000</v>
      </c>
      <c r="F16" s="415"/>
    </row>
    <row r="17" spans="1:6" ht="15.75">
      <c r="A17" s="415"/>
      <c r="B17" s="420"/>
      <c r="C17" s="425"/>
      <c r="D17" s="430" t="s">
        <v>176</v>
      </c>
      <c r="E17" s="429">
        <v>1500000</v>
      </c>
      <c r="F17" s="415"/>
    </row>
    <row r="18" spans="1:6" ht="16.5">
      <c r="A18" s="415"/>
      <c r="B18" s="420"/>
      <c r="C18" s="418"/>
      <c r="D18" s="421"/>
      <c r="E18" s="427">
        <f>SUM(E16:E17)</f>
        <v>3000000</v>
      </c>
      <c r="F18" s="415"/>
    </row>
    <row r="19" spans="1:6" ht="16.5">
      <c r="A19" s="415"/>
      <c r="B19" s="420"/>
      <c r="C19" s="425">
        <v>1402</v>
      </c>
      <c r="D19" s="423" t="s">
        <v>177</v>
      </c>
      <c r="E19" s="431"/>
      <c r="F19" s="415"/>
    </row>
    <row r="20" spans="1:6" ht="15.75">
      <c r="A20" s="415"/>
      <c r="B20" s="420"/>
      <c r="C20" s="425"/>
      <c r="D20" s="423" t="s">
        <v>178</v>
      </c>
      <c r="E20" s="426">
        <v>2280000</v>
      </c>
      <c r="F20" s="415"/>
    </row>
    <row r="21" spans="1:6" ht="15.75">
      <c r="A21" s="415"/>
      <c r="B21" s="420"/>
      <c r="C21" s="425"/>
      <c r="D21" s="423" t="s">
        <v>179</v>
      </c>
      <c r="E21" s="426">
        <v>1452000</v>
      </c>
      <c r="F21" s="415"/>
    </row>
    <row r="22" spans="1:6" ht="16.5">
      <c r="A22" s="415"/>
      <c r="B22" s="420"/>
      <c r="C22" s="425"/>
      <c r="D22" s="430"/>
      <c r="E22" s="432">
        <f>SUM(E20:E21)</f>
        <v>3732000</v>
      </c>
      <c r="F22" s="415"/>
    </row>
    <row r="23" spans="1:6" ht="16.5">
      <c r="A23" s="415"/>
      <c r="B23" s="420"/>
      <c r="C23" s="425">
        <v>1403</v>
      </c>
      <c r="D23" s="433" t="s">
        <v>180</v>
      </c>
      <c r="E23" s="434"/>
      <c r="F23" s="415"/>
    </row>
    <row r="24" spans="1:6" ht="15.75">
      <c r="A24" s="415"/>
      <c r="B24" s="420"/>
      <c r="C24" s="425"/>
      <c r="D24" s="423" t="s">
        <v>181</v>
      </c>
      <c r="E24" s="435">
        <v>264000</v>
      </c>
      <c r="F24" s="415"/>
    </row>
    <row r="25" spans="1:6" ht="15.75">
      <c r="A25" s="415"/>
      <c r="B25" s="420"/>
      <c r="C25" s="425"/>
      <c r="D25" s="433" t="s">
        <v>182</v>
      </c>
      <c r="E25" s="435"/>
      <c r="F25" s="415"/>
    </row>
    <row r="26" spans="1:6" ht="15.75">
      <c r="A26" s="415"/>
      <c r="B26" s="420"/>
      <c r="C26" s="425"/>
      <c r="D26" s="423" t="s">
        <v>181</v>
      </c>
      <c r="E26" s="429">
        <v>660000</v>
      </c>
      <c r="F26" s="415"/>
    </row>
    <row r="27" spans="1:6" ht="16.5">
      <c r="A27" s="415"/>
      <c r="B27" s="420"/>
      <c r="C27" s="425"/>
      <c r="D27" s="423"/>
      <c r="E27" s="432">
        <f>SUM(E24:E26)</f>
        <v>924000</v>
      </c>
      <c r="F27" s="415"/>
    </row>
    <row r="28" spans="1:12" ht="16.5">
      <c r="A28" s="415"/>
      <c r="B28" s="420"/>
      <c r="C28" s="425"/>
      <c r="D28" s="423"/>
      <c r="E28" s="436"/>
      <c r="F28" s="415"/>
      <c r="L28" s="437"/>
    </row>
    <row r="29" spans="1:6" ht="15.75">
      <c r="A29" s="415"/>
      <c r="B29" s="420"/>
      <c r="C29" s="425">
        <v>1203</v>
      </c>
      <c r="D29" s="423" t="s">
        <v>183</v>
      </c>
      <c r="E29" s="438">
        <v>300000</v>
      </c>
      <c r="F29" s="415"/>
    </row>
    <row r="30" spans="1:6" ht="15.75">
      <c r="A30" s="415"/>
      <c r="B30" s="420"/>
      <c r="C30" s="425"/>
      <c r="D30" s="423"/>
      <c r="E30" s="439"/>
      <c r="F30" s="415"/>
    </row>
    <row r="31" spans="1:6" ht="15.75">
      <c r="A31" s="415"/>
      <c r="B31" s="420"/>
      <c r="C31" s="425">
        <v>1409</v>
      </c>
      <c r="D31" s="423" t="s">
        <v>184</v>
      </c>
      <c r="E31" s="426"/>
      <c r="F31" s="415"/>
    </row>
    <row r="32" spans="1:6" ht="15.75">
      <c r="A32" s="415"/>
      <c r="B32" s="420"/>
      <c r="C32" s="418"/>
      <c r="D32" s="423" t="s">
        <v>185</v>
      </c>
      <c r="E32" s="426">
        <v>924000</v>
      </c>
      <c r="F32" s="415"/>
    </row>
    <row r="33" spans="1:6" ht="15.75">
      <c r="A33" s="415"/>
      <c r="B33" s="420"/>
      <c r="C33" s="418"/>
      <c r="D33" s="423" t="s">
        <v>186</v>
      </c>
      <c r="E33" s="426">
        <v>120000</v>
      </c>
      <c r="F33" s="415"/>
    </row>
    <row r="34" spans="1:6" ht="16.5">
      <c r="A34" s="415"/>
      <c r="B34" s="440"/>
      <c r="C34" s="440"/>
      <c r="D34" s="440"/>
      <c r="E34" s="441">
        <f>SUM(E31:E33)</f>
        <v>1044000</v>
      </c>
      <c r="F34" s="415"/>
    </row>
    <row r="35" spans="1:6" ht="16.5">
      <c r="A35" s="415"/>
      <c r="B35" s="415"/>
      <c r="C35" s="415"/>
      <c r="D35" s="415"/>
      <c r="E35" s="417"/>
      <c r="F35" s="415"/>
    </row>
    <row r="36" spans="1:6" ht="15.75">
      <c r="A36" s="415"/>
      <c r="B36" s="415" t="s">
        <v>162</v>
      </c>
      <c r="C36" s="415"/>
      <c r="D36" s="415"/>
      <c r="E36" s="417"/>
      <c r="F36" s="415"/>
    </row>
    <row r="37" spans="1:6" ht="15.75">
      <c r="A37" s="415"/>
      <c r="B37" s="415" t="s">
        <v>187</v>
      </c>
      <c r="C37" s="415"/>
      <c r="D37" s="415"/>
      <c r="E37" s="417"/>
      <c r="F37" s="415"/>
    </row>
    <row r="38" spans="1:6" ht="15.75">
      <c r="A38" s="415"/>
      <c r="B38" s="418" t="s">
        <v>164</v>
      </c>
      <c r="C38" s="418" t="s">
        <v>165</v>
      </c>
      <c r="D38" s="418" t="s">
        <v>166</v>
      </c>
      <c r="E38" s="419" t="s">
        <v>167</v>
      </c>
      <c r="F38" s="415"/>
    </row>
    <row r="39" spans="1:6" ht="15.75">
      <c r="A39" s="415"/>
      <c r="B39" s="442"/>
      <c r="C39" s="425">
        <v>2001</v>
      </c>
      <c r="D39" s="443" t="s">
        <v>188</v>
      </c>
      <c r="E39" s="444"/>
      <c r="F39" s="415"/>
    </row>
    <row r="40" spans="1:6" ht="31.5">
      <c r="A40" s="415"/>
      <c r="B40" s="442"/>
      <c r="C40" s="425"/>
      <c r="D40" s="445" t="s">
        <v>189</v>
      </c>
      <c r="E40" s="446"/>
      <c r="F40" s="415"/>
    </row>
    <row r="41" spans="1:6" ht="30.75">
      <c r="A41" s="415"/>
      <c r="B41" s="442"/>
      <c r="C41" s="425"/>
      <c r="D41" s="447" t="s">
        <v>190</v>
      </c>
      <c r="E41" s="446"/>
      <c r="F41" s="415"/>
    </row>
    <row r="42" spans="1:6" ht="30.75">
      <c r="A42" s="415"/>
      <c r="B42" s="442"/>
      <c r="C42" s="425"/>
      <c r="D42" s="447" t="s">
        <v>191</v>
      </c>
      <c r="E42" s="446">
        <v>1000000</v>
      </c>
      <c r="F42" s="415"/>
    </row>
    <row r="43" spans="1:6" ht="15.75">
      <c r="A43" s="415"/>
      <c r="B43" s="442"/>
      <c r="C43" s="425"/>
      <c r="D43" s="447" t="s">
        <v>192</v>
      </c>
      <c r="E43" s="446"/>
      <c r="F43" s="415"/>
    </row>
    <row r="44" spans="1:6" ht="15.75">
      <c r="A44" s="415"/>
      <c r="B44" s="442"/>
      <c r="C44" s="425"/>
      <c r="D44" s="447"/>
      <c r="E44" s="446"/>
      <c r="F44" s="415"/>
    </row>
    <row r="45" spans="1:6" ht="15.75">
      <c r="A45" s="415"/>
      <c r="B45" s="442"/>
      <c r="C45" s="425"/>
      <c r="D45" s="447"/>
      <c r="E45" s="446"/>
      <c r="F45" s="415"/>
    </row>
    <row r="46" spans="1:6" ht="15.75">
      <c r="A46" s="415"/>
      <c r="B46" s="442"/>
      <c r="C46" s="425">
        <v>2102</v>
      </c>
      <c r="D46" s="447" t="s">
        <v>193</v>
      </c>
      <c r="E46" s="446"/>
      <c r="F46" s="415"/>
    </row>
    <row r="47" spans="1:6" ht="15.75">
      <c r="A47" s="415"/>
      <c r="B47" s="442"/>
      <c r="C47" s="425"/>
      <c r="D47" s="447" t="s">
        <v>194</v>
      </c>
      <c r="E47" s="446"/>
      <c r="F47" s="415"/>
    </row>
    <row r="48" spans="1:6" ht="15.75">
      <c r="A48" s="415"/>
      <c r="B48" s="442"/>
      <c r="C48" s="425"/>
      <c r="D48" s="447" t="s">
        <v>195</v>
      </c>
      <c r="E48" s="446"/>
      <c r="F48" s="415"/>
    </row>
    <row r="49" spans="1:6" ht="15.75">
      <c r="A49" s="415"/>
      <c r="B49" s="442"/>
      <c r="C49" s="425"/>
      <c r="D49" s="448"/>
      <c r="E49" s="446">
        <v>1000000</v>
      </c>
      <c r="F49" s="415"/>
    </row>
    <row r="50" spans="1:6" ht="15.75">
      <c r="A50" s="415"/>
      <c r="B50" s="442"/>
      <c r="C50" s="425">
        <v>2103</v>
      </c>
      <c r="D50" s="448" t="s">
        <v>196</v>
      </c>
      <c r="E50" s="444"/>
      <c r="F50" s="415"/>
    </row>
    <row r="51" spans="1:6" ht="15.75">
      <c r="A51" s="415"/>
      <c r="B51" s="442"/>
      <c r="C51" s="425"/>
      <c r="D51" s="448" t="s">
        <v>197</v>
      </c>
      <c r="E51" s="444"/>
      <c r="F51" s="415"/>
    </row>
    <row r="52" spans="1:6" ht="15.75">
      <c r="A52" s="415"/>
      <c r="B52" s="442"/>
      <c r="C52" s="425"/>
      <c r="D52" s="448"/>
      <c r="E52" s="444"/>
      <c r="F52" s="415"/>
    </row>
    <row r="53" spans="1:6" ht="15.75">
      <c r="A53" s="415"/>
      <c r="B53" s="415"/>
      <c r="C53" s="415"/>
      <c r="D53" s="415"/>
      <c r="E53" s="417"/>
      <c r="F53" s="415"/>
    </row>
    <row r="54" spans="1:6" ht="15.75">
      <c r="A54" s="415"/>
      <c r="B54" s="415"/>
      <c r="C54" s="415"/>
      <c r="D54" s="415"/>
      <c r="E54" s="417"/>
      <c r="F54" s="415"/>
    </row>
    <row r="55" spans="1:6" ht="15.75">
      <c r="A55" s="415"/>
      <c r="B55" s="415"/>
      <c r="C55" s="415"/>
      <c r="D55" s="415"/>
      <c r="E55" s="417"/>
      <c r="F55" s="415"/>
    </row>
    <row r="56" spans="1:6" ht="15.75">
      <c r="A56" s="415"/>
      <c r="B56" s="415"/>
      <c r="C56" s="415"/>
      <c r="D56" s="415"/>
      <c r="E56" s="417"/>
      <c r="F56" s="415"/>
    </row>
    <row r="57" spans="1:6" ht="15.75">
      <c r="A57" s="415"/>
      <c r="B57" s="415"/>
      <c r="C57" s="415"/>
      <c r="D57" s="415"/>
      <c r="E57" s="417"/>
      <c r="F57" s="415"/>
    </row>
    <row r="58" spans="1:6" ht="15.75">
      <c r="A58" s="415"/>
      <c r="B58" s="415"/>
      <c r="C58" s="415"/>
      <c r="D58" s="415"/>
      <c r="E58" s="417"/>
      <c r="F58" s="415"/>
    </row>
    <row r="59" spans="1:6" ht="15.75">
      <c r="A59" s="415"/>
      <c r="B59" s="415" t="s">
        <v>198</v>
      </c>
      <c r="C59" s="415"/>
      <c r="D59" s="415"/>
      <c r="E59" s="417"/>
      <c r="F59" s="415"/>
    </row>
    <row r="60" spans="1:6" ht="15.75">
      <c r="A60" s="415"/>
      <c r="B60" s="415" t="s">
        <v>163</v>
      </c>
      <c r="C60" s="415"/>
      <c r="D60" s="415"/>
      <c r="E60" s="417"/>
      <c r="F60" s="415"/>
    </row>
    <row r="61" spans="1:6" ht="15.75">
      <c r="A61" s="415"/>
      <c r="B61" s="418" t="s">
        <v>164</v>
      </c>
      <c r="C61" s="418" t="s">
        <v>165</v>
      </c>
      <c r="D61" s="418" t="s">
        <v>166</v>
      </c>
      <c r="E61" s="419" t="s">
        <v>167</v>
      </c>
      <c r="F61" s="415"/>
    </row>
    <row r="62" spans="1:6" ht="15.75">
      <c r="A62" s="415"/>
      <c r="B62" s="420"/>
      <c r="C62" s="418"/>
      <c r="D62" s="420"/>
      <c r="E62" s="449"/>
      <c r="F62" s="415"/>
    </row>
    <row r="63" spans="1:6" ht="15.75">
      <c r="A63" s="415"/>
      <c r="B63" s="420"/>
      <c r="C63" s="425">
        <v>1003</v>
      </c>
      <c r="D63" s="421" t="s">
        <v>199</v>
      </c>
      <c r="E63" s="450">
        <v>1800000</v>
      </c>
      <c r="F63" s="415"/>
    </row>
    <row r="64" spans="1:6" ht="15.75">
      <c r="A64" s="415"/>
      <c r="B64" s="420"/>
      <c r="C64" s="425"/>
      <c r="D64" s="421"/>
      <c r="E64" s="450"/>
      <c r="F64" s="415"/>
    </row>
    <row r="65" spans="1:6" ht="15.75">
      <c r="A65" s="415"/>
      <c r="B65" s="420" t="s">
        <v>200</v>
      </c>
      <c r="C65" s="425">
        <v>1202</v>
      </c>
      <c r="D65" s="421" t="s">
        <v>170</v>
      </c>
      <c r="E65" s="450"/>
      <c r="F65" s="415"/>
    </row>
    <row r="66" spans="1:6" ht="15.75" customHeight="1">
      <c r="A66" s="415"/>
      <c r="B66" s="420"/>
      <c r="C66" s="418"/>
      <c r="D66" s="451" t="s">
        <v>201</v>
      </c>
      <c r="E66" s="452">
        <v>6600000</v>
      </c>
      <c r="F66" s="415"/>
    </row>
    <row r="67" spans="1:6" ht="9" customHeight="1">
      <c r="A67" s="415"/>
      <c r="B67" s="420"/>
      <c r="C67" s="418"/>
      <c r="D67" s="451"/>
      <c r="E67" s="452"/>
      <c r="F67" s="415"/>
    </row>
    <row r="68" spans="1:6" ht="15.75">
      <c r="A68" s="415"/>
      <c r="B68" s="420"/>
      <c r="C68" s="418"/>
      <c r="D68" s="423" t="s">
        <v>202</v>
      </c>
      <c r="E68" s="450">
        <v>5000000</v>
      </c>
      <c r="F68" s="415"/>
    </row>
    <row r="69" spans="1:6" ht="15.75">
      <c r="A69" s="415"/>
      <c r="B69" s="420"/>
      <c r="C69" s="418"/>
      <c r="D69" s="423" t="s">
        <v>203</v>
      </c>
      <c r="E69" s="450">
        <v>4400000</v>
      </c>
      <c r="F69" s="415"/>
    </row>
    <row r="70" spans="1:6" ht="15.75">
      <c r="A70" s="415"/>
      <c r="B70" s="420"/>
      <c r="C70" s="418"/>
      <c r="D70" s="423"/>
      <c r="E70" s="450"/>
      <c r="F70" s="415"/>
    </row>
    <row r="71" spans="1:6" ht="15.75">
      <c r="A71" s="415"/>
      <c r="B71" s="420"/>
      <c r="C71" s="418"/>
      <c r="D71" s="423"/>
      <c r="E71" s="453"/>
      <c r="F71" s="415"/>
    </row>
    <row r="72" spans="1:6" ht="15.75">
      <c r="A72" s="415"/>
      <c r="B72" s="420"/>
      <c r="C72" s="425">
        <v>1203</v>
      </c>
      <c r="D72" s="423" t="s">
        <v>183</v>
      </c>
      <c r="E72" s="454">
        <v>300000</v>
      </c>
      <c r="F72" s="415"/>
    </row>
    <row r="73" spans="1:6" ht="15.75">
      <c r="A73" s="415"/>
      <c r="B73" s="420"/>
      <c r="C73" s="425"/>
      <c r="D73" s="423"/>
      <c r="E73" s="439"/>
      <c r="F73" s="415"/>
    </row>
    <row r="74" spans="1:6" ht="15.75">
      <c r="A74" s="415"/>
      <c r="B74" s="420"/>
      <c r="C74" s="425"/>
      <c r="D74" s="423"/>
      <c r="E74" s="439"/>
      <c r="F74" s="415"/>
    </row>
    <row r="75" spans="1:6" ht="15.75" customHeight="1">
      <c r="A75" s="415"/>
      <c r="B75" s="420" t="s">
        <v>200</v>
      </c>
      <c r="C75" s="425">
        <v>1205</v>
      </c>
      <c r="D75" s="451" t="s">
        <v>204</v>
      </c>
      <c r="E75" s="455">
        <v>1800000</v>
      </c>
      <c r="F75" s="415"/>
    </row>
    <row r="76" spans="1:6" ht="15.75">
      <c r="A76" s="415"/>
      <c r="B76" s="420"/>
      <c r="C76" s="418"/>
      <c r="D76" s="451"/>
      <c r="E76" s="455"/>
      <c r="F76" s="415"/>
    </row>
    <row r="77" spans="1:6" ht="15.75">
      <c r="A77" s="415"/>
      <c r="B77" s="420"/>
      <c r="C77" s="418"/>
      <c r="D77" s="423" t="s">
        <v>174</v>
      </c>
      <c r="E77" s="439"/>
      <c r="F77" s="415"/>
    </row>
    <row r="78" spans="1:6" ht="15.75">
      <c r="A78" s="415"/>
      <c r="B78" s="420"/>
      <c r="C78" s="418"/>
      <c r="D78" s="423"/>
      <c r="E78" s="453"/>
      <c r="F78" s="415"/>
    </row>
    <row r="79" spans="1:6" ht="15.75">
      <c r="A79" s="415"/>
      <c r="B79" s="420" t="s">
        <v>200</v>
      </c>
      <c r="C79" s="425">
        <v>1301</v>
      </c>
      <c r="D79" s="421" t="s">
        <v>205</v>
      </c>
      <c r="E79" s="426"/>
      <c r="F79" s="415"/>
    </row>
    <row r="80" spans="1:6" ht="15.75">
      <c r="A80" s="415"/>
      <c r="B80" s="420"/>
      <c r="C80" s="418"/>
      <c r="D80" s="423" t="s">
        <v>206</v>
      </c>
      <c r="E80" s="426">
        <v>5500000</v>
      </c>
      <c r="F80" s="415"/>
    </row>
    <row r="81" spans="1:6" ht="15.75">
      <c r="A81" s="415"/>
      <c r="B81" s="420"/>
      <c r="C81" s="418"/>
      <c r="D81" s="423" t="s">
        <v>207</v>
      </c>
      <c r="E81" s="426">
        <v>3000000</v>
      </c>
      <c r="F81" s="415"/>
    </row>
    <row r="82" spans="1:6" ht="15.75">
      <c r="A82" s="415"/>
      <c r="B82" s="420"/>
      <c r="C82" s="418"/>
      <c r="D82" s="423" t="s">
        <v>208</v>
      </c>
      <c r="E82" s="426">
        <v>4000000</v>
      </c>
      <c r="F82" s="415"/>
    </row>
    <row r="83" spans="1:6" ht="15.75">
      <c r="A83" s="415"/>
      <c r="B83" s="420"/>
      <c r="C83" s="418"/>
      <c r="D83" s="423" t="s">
        <v>209</v>
      </c>
      <c r="E83" s="426">
        <v>500000</v>
      </c>
      <c r="F83" s="415"/>
    </row>
    <row r="84" spans="1:6" ht="15.75">
      <c r="A84" s="415"/>
      <c r="B84" s="420"/>
      <c r="C84" s="418"/>
      <c r="D84" s="423"/>
      <c r="E84" s="426"/>
      <c r="F84" s="415"/>
    </row>
    <row r="85" spans="1:6" ht="16.5">
      <c r="A85" s="415"/>
      <c r="B85" s="420"/>
      <c r="C85" s="418"/>
      <c r="D85" s="423"/>
      <c r="E85" s="456">
        <f>SUM(E79:E84)</f>
        <v>13000000</v>
      </c>
      <c r="F85" s="415"/>
    </row>
    <row r="86" spans="1:6" ht="16.5">
      <c r="A86" s="415"/>
      <c r="B86" s="420"/>
      <c r="C86" s="418"/>
      <c r="D86" s="457"/>
      <c r="E86" s="431"/>
      <c r="F86" s="415"/>
    </row>
    <row r="87" spans="1:6" ht="15.75">
      <c r="A87" s="415"/>
      <c r="B87" s="420" t="s">
        <v>200</v>
      </c>
      <c r="C87" s="425">
        <v>1402</v>
      </c>
      <c r="D87" s="423" t="s">
        <v>177</v>
      </c>
      <c r="E87" s="426"/>
      <c r="F87" s="415"/>
    </row>
    <row r="88" spans="1:6" ht="15.75">
      <c r="A88" s="415"/>
      <c r="B88" s="420"/>
      <c r="C88" s="425"/>
      <c r="D88" s="423" t="s">
        <v>210</v>
      </c>
      <c r="E88" s="426">
        <v>5280000</v>
      </c>
      <c r="F88" s="415"/>
    </row>
    <row r="89" spans="1:6" ht="15.75">
      <c r="A89" s="415"/>
      <c r="B89" s="420"/>
      <c r="C89" s="425"/>
      <c r="D89" s="423" t="s">
        <v>211</v>
      </c>
      <c r="E89" s="426"/>
      <c r="F89" s="415"/>
    </row>
    <row r="90" spans="1:6" ht="15.75">
      <c r="A90" s="415"/>
      <c r="B90" s="420"/>
      <c r="C90" s="425"/>
      <c r="D90" s="423" t="s">
        <v>212</v>
      </c>
      <c r="E90" s="426"/>
      <c r="F90" s="415"/>
    </row>
    <row r="91" spans="1:6" ht="15.75">
      <c r="A91" s="415"/>
      <c r="B91" s="420"/>
      <c r="C91" s="425"/>
      <c r="D91" s="423" t="s">
        <v>213</v>
      </c>
      <c r="E91" s="426">
        <v>1440000</v>
      </c>
      <c r="F91" s="415"/>
    </row>
    <row r="92" spans="1:6" ht="15.75">
      <c r="A92" s="415"/>
      <c r="B92" s="420"/>
      <c r="C92" s="425"/>
      <c r="D92" s="448" t="s">
        <v>214</v>
      </c>
      <c r="E92" s="426">
        <v>36000</v>
      </c>
      <c r="F92" s="415"/>
    </row>
    <row r="93" spans="1:6" ht="15.75">
      <c r="A93" s="415"/>
      <c r="B93" s="420"/>
      <c r="C93" s="425"/>
      <c r="D93" s="458"/>
      <c r="E93" s="459">
        <f>SUM(E88:E92)</f>
        <v>6756000</v>
      </c>
      <c r="F93" s="415"/>
    </row>
    <row r="94" spans="1:6" ht="15.75">
      <c r="A94" s="415"/>
      <c r="B94" s="420"/>
      <c r="C94" s="425"/>
      <c r="D94" s="423"/>
      <c r="E94" s="426"/>
      <c r="F94" s="415"/>
    </row>
    <row r="95" spans="1:6" ht="15.75">
      <c r="A95" s="415"/>
      <c r="B95" s="420" t="s">
        <v>200</v>
      </c>
      <c r="C95" s="425">
        <v>1403</v>
      </c>
      <c r="D95" s="423" t="s">
        <v>180</v>
      </c>
      <c r="E95" s="426"/>
      <c r="F95" s="415"/>
    </row>
    <row r="96" spans="1:6" ht="15.75">
      <c r="A96" s="415"/>
      <c r="B96" s="420"/>
      <c r="C96" s="425"/>
      <c r="D96" s="423" t="s">
        <v>215</v>
      </c>
      <c r="E96" s="426">
        <v>10560000</v>
      </c>
      <c r="F96" s="415"/>
    </row>
    <row r="97" spans="1:6" ht="15.75">
      <c r="A97" s="415"/>
      <c r="B97" s="420"/>
      <c r="C97" s="425"/>
      <c r="D97" s="448" t="s">
        <v>214</v>
      </c>
      <c r="E97" s="426">
        <v>198000</v>
      </c>
      <c r="F97" s="415"/>
    </row>
    <row r="98" spans="1:6" ht="15.75">
      <c r="A98" s="415"/>
      <c r="B98" s="420"/>
      <c r="C98" s="425"/>
      <c r="D98" s="423"/>
      <c r="E98" s="426"/>
      <c r="F98" s="415"/>
    </row>
    <row r="99" spans="1:6" ht="15.75">
      <c r="A99" s="415"/>
      <c r="B99" s="420"/>
      <c r="C99" s="425"/>
      <c r="D99" s="423" t="s">
        <v>216</v>
      </c>
      <c r="E99" s="426"/>
      <c r="F99" s="415"/>
    </row>
    <row r="100" spans="1:6" ht="15.75">
      <c r="A100" s="415"/>
      <c r="B100" s="420"/>
      <c r="C100" s="425"/>
      <c r="D100" s="423" t="s">
        <v>215</v>
      </c>
      <c r="E100" s="426">
        <v>924000</v>
      </c>
      <c r="F100" s="415"/>
    </row>
    <row r="101" spans="1:6" ht="15.75">
      <c r="A101" s="415"/>
      <c r="B101" s="420"/>
      <c r="C101" s="425"/>
      <c r="D101" s="448"/>
      <c r="E101" s="459">
        <f>SUM(E96:E100)</f>
        <v>11682000</v>
      </c>
      <c r="F101" s="415"/>
    </row>
    <row r="102" spans="1:6" ht="15.75">
      <c r="A102" s="415"/>
      <c r="B102" s="420"/>
      <c r="C102" s="425"/>
      <c r="D102" s="423"/>
      <c r="E102" s="426"/>
      <c r="F102" s="415"/>
    </row>
    <row r="103" spans="1:6" ht="15.75">
      <c r="A103" s="415"/>
      <c r="B103" s="420" t="s">
        <v>200</v>
      </c>
      <c r="C103" s="425">
        <v>1409</v>
      </c>
      <c r="D103" s="423" t="s">
        <v>217</v>
      </c>
      <c r="E103" s="426">
        <v>3078000</v>
      </c>
      <c r="F103" s="415"/>
    </row>
    <row r="104" spans="1:6" ht="15.75">
      <c r="A104" s="415"/>
      <c r="B104" s="420"/>
      <c r="C104" s="460"/>
      <c r="D104" s="440" t="s">
        <v>218</v>
      </c>
      <c r="E104" s="461">
        <v>3600000</v>
      </c>
      <c r="F104" s="415"/>
    </row>
    <row r="105" spans="1:6" ht="15.75">
      <c r="A105" s="415"/>
      <c r="B105" s="440"/>
      <c r="C105" s="440"/>
      <c r="D105" s="440" t="s">
        <v>219</v>
      </c>
      <c r="E105" s="461">
        <v>240000</v>
      </c>
      <c r="F105" s="415"/>
    </row>
    <row r="106" spans="1:6" ht="15.75">
      <c r="A106" s="415"/>
      <c r="B106" s="460"/>
      <c r="C106" s="440"/>
      <c r="D106" s="440" t="s">
        <v>220</v>
      </c>
      <c r="E106" s="461">
        <v>360000</v>
      </c>
      <c r="F106" s="415"/>
    </row>
    <row r="107" spans="1:6" ht="15.75">
      <c r="A107" s="415"/>
      <c r="B107" s="460"/>
      <c r="C107" s="440"/>
      <c r="D107" s="460"/>
      <c r="E107" s="461"/>
      <c r="F107" s="415"/>
    </row>
    <row r="108" spans="1:6" ht="15.75" customHeight="1">
      <c r="A108" s="415"/>
      <c r="B108" s="462" t="s">
        <v>221</v>
      </c>
      <c r="C108" s="425"/>
      <c r="D108" s="423" t="s">
        <v>222</v>
      </c>
      <c r="E108" s="444">
        <v>400000</v>
      </c>
      <c r="F108" s="415"/>
    </row>
    <row r="109" spans="1:6" ht="15.75">
      <c r="A109" s="415"/>
      <c r="B109" s="462"/>
      <c r="C109" s="425"/>
      <c r="D109" s="423" t="s">
        <v>223</v>
      </c>
      <c r="E109" s="444">
        <v>50000</v>
      </c>
      <c r="F109" s="415"/>
    </row>
    <row r="110" spans="1:6" ht="15.75">
      <c r="A110" s="415"/>
      <c r="B110" s="462"/>
      <c r="C110" s="425"/>
      <c r="D110" s="423" t="s">
        <v>224</v>
      </c>
      <c r="E110" s="444">
        <v>50000</v>
      </c>
      <c r="F110" s="415"/>
    </row>
    <row r="111" spans="1:6" ht="16.5">
      <c r="A111" s="415"/>
      <c r="B111" s="463"/>
      <c r="C111" s="425"/>
      <c r="D111" s="423"/>
      <c r="E111" s="427">
        <f>SUM(E103:E110)</f>
        <v>7778000</v>
      </c>
      <c r="F111" s="415"/>
    </row>
    <row r="112" spans="1:9" ht="16.5">
      <c r="A112" s="415"/>
      <c r="B112" s="464"/>
      <c r="C112" s="425"/>
      <c r="D112" s="465"/>
      <c r="E112" s="466"/>
      <c r="F112" s="415"/>
      <c r="H112" s="467"/>
      <c r="I112" s="467"/>
    </row>
    <row r="113" spans="1:9" ht="15.75" customHeight="1">
      <c r="A113" s="415"/>
      <c r="B113" s="468" t="s">
        <v>225</v>
      </c>
      <c r="C113" s="469">
        <v>1505</v>
      </c>
      <c r="D113" s="451" t="s">
        <v>226</v>
      </c>
      <c r="E113" s="470"/>
      <c r="F113" s="415"/>
      <c r="H113" s="467"/>
      <c r="I113" s="467"/>
    </row>
    <row r="114" spans="1:9" ht="15.75">
      <c r="A114" s="415"/>
      <c r="B114" s="468"/>
      <c r="C114" s="469"/>
      <c r="D114" s="451"/>
      <c r="E114" s="470"/>
      <c r="F114" s="415"/>
      <c r="H114" s="471"/>
      <c r="I114" s="467"/>
    </row>
    <row r="115" spans="1:9" ht="15.75">
      <c r="A115" s="415"/>
      <c r="B115" s="442"/>
      <c r="C115" s="425"/>
      <c r="D115" s="448"/>
      <c r="E115" s="444"/>
      <c r="F115" s="415"/>
      <c r="H115" s="472"/>
      <c r="I115" s="467"/>
    </row>
    <row r="116" spans="1:9" ht="15.75">
      <c r="A116" s="415"/>
      <c r="B116" s="415"/>
      <c r="C116" s="415"/>
      <c r="D116" s="415"/>
      <c r="E116" s="417"/>
      <c r="F116" s="415"/>
      <c r="H116" s="467"/>
      <c r="I116" s="467"/>
    </row>
    <row r="117" spans="1:9" ht="15.75">
      <c r="A117" s="415"/>
      <c r="F117" s="415"/>
      <c r="H117" s="467"/>
      <c r="I117" s="467"/>
    </row>
    <row r="118" spans="1:9" ht="15.75">
      <c r="A118" s="415"/>
      <c r="F118" s="415"/>
      <c r="H118" s="467"/>
      <c r="I118" s="467"/>
    </row>
    <row r="119" spans="1:9" ht="15.75">
      <c r="A119" s="415"/>
      <c r="F119" s="415"/>
      <c r="H119" s="467"/>
      <c r="I119" s="467"/>
    </row>
    <row r="120" spans="1:9" ht="15.75">
      <c r="A120" s="415"/>
      <c r="F120" s="415"/>
      <c r="H120" s="467"/>
      <c r="I120" s="467"/>
    </row>
    <row r="121" spans="1:9" ht="15.75">
      <c r="A121" s="415"/>
      <c r="F121" s="415"/>
      <c r="H121" s="467"/>
      <c r="I121" s="467"/>
    </row>
    <row r="122" spans="1:9" ht="15.75">
      <c r="A122" s="415"/>
      <c r="F122" s="415"/>
      <c r="H122" s="467"/>
      <c r="I122" s="467"/>
    </row>
    <row r="123" spans="1:9" ht="15.75">
      <c r="A123" s="415"/>
      <c r="B123" s="415" t="s">
        <v>198</v>
      </c>
      <c r="C123" s="415"/>
      <c r="D123" s="415"/>
      <c r="E123" s="417"/>
      <c r="F123" s="415"/>
      <c r="H123" s="467"/>
      <c r="I123" s="467"/>
    </row>
    <row r="124" spans="1:9" ht="15.75">
      <c r="A124" s="415"/>
      <c r="B124" s="415" t="s">
        <v>187</v>
      </c>
      <c r="C124" s="415"/>
      <c r="D124" s="415"/>
      <c r="E124" s="417"/>
      <c r="F124" s="415"/>
      <c r="H124" s="467"/>
      <c r="I124" s="467"/>
    </row>
    <row r="125" spans="1:10" ht="15.75">
      <c r="A125" s="415"/>
      <c r="B125" s="418" t="s">
        <v>164</v>
      </c>
      <c r="C125" s="418" t="s">
        <v>165</v>
      </c>
      <c r="D125" s="418" t="s">
        <v>166</v>
      </c>
      <c r="E125" s="419" t="s">
        <v>167</v>
      </c>
      <c r="F125" s="473"/>
      <c r="G125" s="474"/>
      <c r="H125" s="475"/>
      <c r="I125" s="475"/>
      <c r="J125" s="474"/>
    </row>
    <row r="126" spans="1:10" ht="15.75">
      <c r="A126" s="415"/>
      <c r="B126" s="476" t="s">
        <v>227</v>
      </c>
      <c r="C126" s="477">
        <v>2001</v>
      </c>
      <c r="D126" s="476" t="s">
        <v>228</v>
      </c>
      <c r="E126" s="419"/>
      <c r="F126" s="473"/>
      <c r="G126" s="474"/>
      <c r="H126" s="475"/>
      <c r="I126" s="475"/>
      <c r="J126" s="474"/>
    </row>
    <row r="127" spans="1:10" ht="15.75">
      <c r="A127" s="415"/>
      <c r="B127" s="478"/>
      <c r="C127" s="478"/>
      <c r="D127" s="479" t="s">
        <v>229</v>
      </c>
      <c r="E127" s="419"/>
      <c r="F127" s="473"/>
      <c r="G127" s="474"/>
      <c r="H127" s="475"/>
      <c r="I127" s="475"/>
      <c r="J127" s="474"/>
    </row>
    <row r="128" spans="1:10" ht="15.75">
      <c r="A128" s="415"/>
      <c r="B128" s="478"/>
      <c r="C128" s="478"/>
      <c r="D128" s="478"/>
      <c r="E128" s="419"/>
      <c r="F128" s="473"/>
      <c r="G128" s="474"/>
      <c r="H128" s="475"/>
      <c r="I128" s="475"/>
      <c r="J128" s="474"/>
    </row>
    <row r="129" spans="1:10" ht="15.75">
      <c r="A129" s="415"/>
      <c r="B129" s="442" t="s">
        <v>200</v>
      </c>
      <c r="C129" s="425"/>
      <c r="D129" s="443" t="s">
        <v>188</v>
      </c>
      <c r="E129" s="444"/>
      <c r="F129" s="473"/>
      <c r="G129" s="474"/>
      <c r="H129" s="475"/>
      <c r="I129" s="475"/>
      <c r="J129" s="474"/>
    </row>
    <row r="130" spans="1:10" ht="24" customHeight="1">
      <c r="A130" s="415"/>
      <c r="B130" s="442"/>
      <c r="C130" s="425"/>
      <c r="D130" s="447" t="s">
        <v>230</v>
      </c>
      <c r="E130" s="480">
        <v>5000000</v>
      </c>
      <c r="F130" s="473"/>
      <c r="G130" s="474"/>
      <c r="H130" s="475"/>
      <c r="I130" s="475"/>
      <c r="J130" s="474"/>
    </row>
    <row r="131" spans="1:10" ht="27" customHeight="1">
      <c r="A131" s="415"/>
      <c r="B131" s="442"/>
      <c r="C131" s="425"/>
      <c r="D131" s="447" t="s">
        <v>231</v>
      </c>
      <c r="E131" s="480">
        <v>110000000</v>
      </c>
      <c r="F131" s="473"/>
      <c r="G131" s="474"/>
      <c r="H131" s="475"/>
      <c r="I131" s="475"/>
      <c r="J131" s="474"/>
    </row>
    <row r="132" spans="1:10" ht="30" customHeight="1">
      <c r="A132" s="415"/>
      <c r="B132" s="481"/>
      <c r="C132" s="482"/>
      <c r="D132" s="481" t="s">
        <v>232</v>
      </c>
      <c r="E132" s="483">
        <v>3000000</v>
      </c>
      <c r="F132" s="473"/>
      <c r="G132" s="474"/>
      <c r="H132" s="475"/>
      <c r="I132" s="475"/>
      <c r="J132" s="474"/>
    </row>
    <row r="133" spans="1:10" ht="16.5">
      <c r="A133" s="415"/>
      <c r="B133" s="442"/>
      <c r="C133" s="425"/>
      <c r="D133" s="484"/>
      <c r="E133" s="427">
        <f>SUM(E130:E132)</f>
        <v>118000000</v>
      </c>
      <c r="F133" s="473"/>
      <c r="G133" s="474"/>
      <c r="H133" s="474"/>
      <c r="I133" s="474"/>
      <c r="J133" s="474"/>
    </row>
    <row r="134" spans="1:10" ht="16.5">
      <c r="A134" s="415"/>
      <c r="B134" s="442"/>
      <c r="C134" s="457"/>
      <c r="D134" s="484"/>
      <c r="E134" s="429"/>
      <c r="F134" s="473"/>
      <c r="G134" s="474"/>
      <c r="H134" s="474"/>
      <c r="I134" s="474"/>
      <c r="J134" s="474"/>
    </row>
    <row r="135" spans="1:10" ht="15.75">
      <c r="A135" s="415"/>
      <c r="B135" s="442" t="s">
        <v>200</v>
      </c>
      <c r="C135" s="457">
        <v>2003</v>
      </c>
      <c r="D135" s="484" t="s">
        <v>233</v>
      </c>
      <c r="E135" s="485">
        <v>11000000</v>
      </c>
      <c r="F135" s="473"/>
      <c r="G135" s="474"/>
      <c r="H135" s="474"/>
      <c r="I135" s="474"/>
      <c r="J135" s="474"/>
    </row>
    <row r="136" spans="1:10" ht="15.75">
      <c r="A136" s="415"/>
      <c r="B136" s="442"/>
      <c r="C136" s="457"/>
      <c r="D136" s="484"/>
      <c r="E136" s="485"/>
      <c r="F136" s="473"/>
      <c r="G136" s="474"/>
      <c r="H136" s="474"/>
      <c r="I136" s="474"/>
      <c r="J136" s="474"/>
    </row>
    <row r="137" spans="1:10" ht="15.75">
      <c r="A137" s="415"/>
      <c r="B137" s="442"/>
      <c r="C137" s="486">
        <v>2102</v>
      </c>
      <c r="D137" s="484"/>
      <c r="E137" s="487"/>
      <c r="F137" s="473"/>
      <c r="G137" s="474"/>
      <c r="H137" s="474"/>
      <c r="I137" s="474"/>
      <c r="J137" s="474"/>
    </row>
    <row r="138" spans="1:10" ht="15.75">
      <c r="A138" s="415"/>
      <c r="B138" s="488" t="s">
        <v>227</v>
      </c>
      <c r="C138" s="486"/>
      <c r="D138" s="484" t="s">
        <v>234</v>
      </c>
      <c r="E138" s="455">
        <v>30000</v>
      </c>
      <c r="F138" s="473"/>
      <c r="G138" s="474"/>
      <c r="H138" s="474"/>
      <c r="I138" s="474"/>
      <c r="J138" s="474"/>
    </row>
    <row r="139" spans="1:10" ht="15.75">
      <c r="A139" s="415"/>
      <c r="B139" s="488"/>
      <c r="C139" s="486"/>
      <c r="D139" s="489" t="s">
        <v>235</v>
      </c>
      <c r="E139" s="455">
        <v>90000</v>
      </c>
      <c r="F139" s="473"/>
      <c r="G139" s="474"/>
      <c r="H139" s="474"/>
      <c r="I139" s="474"/>
      <c r="J139" s="474"/>
    </row>
    <row r="140" spans="1:10" ht="15.75">
      <c r="A140" s="415"/>
      <c r="B140" s="488"/>
      <c r="C140" s="486"/>
      <c r="D140" s="484"/>
      <c r="E140" s="455"/>
      <c r="F140" s="473"/>
      <c r="G140" s="474"/>
      <c r="H140" s="474"/>
      <c r="I140" s="474"/>
      <c r="J140" s="474"/>
    </row>
    <row r="141" spans="1:10" ht="15.75">
      <c r="A141" s="415"/>
      <c r="B141" s="488" t="s">
        <v>236</v>
      </c>
      <c r="C141" s="486"/>
      <c r="D141" s="484" t="s">
        <v>234</v>
      </c>
      <c r="E141" s="455">
        <v>30000</v>
      </c>
      <c r="F141" s="473"/>
      <c r="G141" s="474"/>
      <c r="H141" s="474"/>
      <c r="I141" s="474"/>
      <c r="J141" s="474"/>
    </row>
    <row r="142" spans="1:10" ht="15.75">
      <c r="A142" s="415"/>
      <c r="B142" s="488"/>
      <c r="C142" s="486"/>
      <c r="D142" s="484" t="s">
        <v>237</v>
      </c>
      <c r="E142" s="455">
        <v>25000</v>
      </c>
      <c r="F142" s="473"/>
      <c r="G142" s="474"/>
      <c r="H142" s="474"/>
      <c r="I142" s="474"/>
      <c r="J142" s="474"/>
    </row>
    <row r="143" spans="1:10" ht="15.75">
      <c r="A143" s="415"/>
      <c r="B143" s="488"/>
      <c r="C143" s="486"/>
      <c r="D143" s="484"/>
      <c r="E143" s="455"/>
      <c r="F143" s="473"/>
      <c r="G143" s="474"/>
      <c r="H143" s="474"/>
      <c r="I143" s="474"/>
      <c r="J143" s="474"/>
    </row>
    <row r="144" spans="1:10" ht="15.75">
      <c r="A144" s="415"/>
      <c r="B144" s="490" t="s">
        <v>221</v>
      </c>
      <c r="C144" s="486"/>
      <c r="D144" s="491" t="s">
        <v>238</v>
      </c>
      <c r="E144" s="492">
        <v>200000</v>
      </c>
      <c r="F144" s="473"/>
      <c r="G144" s="474"/>
      <c r="H144" s="474"/>
      <c r="I144" s="474"/>
      <c r="J144" s="474"/>
    </row>
    <row r="145" spans="1:10" ht="15.75">
      <c r="A145" s="415"/>
      <c r="B145" s="488"/>
      <c r="C145" s="486"/>
      <c r="D145" s="489" t="s">
        <v>239</v>
      </c>
      <c r="E145" s="493">
        <v>500000</v>
      </c>
      <c r="F145" s="473"/>
      <c r="G145" s="474"/>
      <c r="H145" s="474"/>
      <c r="I145" s="474"/>
      <c r="J145" s="474"/>
    </row>
    <row r="146" spans="1:10" ht="15.75">
      <c r="A146" s="415"/>
      <c r="B146" s="488"/>
      <c r="C146" s="486"/>
      <c r="D146" s="489" t="s">
        <v>240</v>
      </c>
      <c r="E146" s="493">
        <v>20000</v>
      </c>
      <c r="F146" s="473"/>
      <c r="G146" s="474"/>
      <c r="H146" s="474"/>
      <c r="I146" s="474"/>
      <c r="J146" s="474"/>
    </row>
    <row r="147" spans="1:10" ht="15.75">
      <c r="A147" s="415"/>
      <c r="B147" s="488"/>
      <c r="C147" s="486"/>
      <c r="D147" s="489"/>
      <c r="E147" s="493"/>
      <c r="F147" s="473"/>
      <c r="G147" s="474"/>
      <c r="H147" s="474"/>
      <c r="I147" s="474"/>
      <c r="J147" s="474"/>
    </row>
    <row r="148" spans="1:10" ht="15.75">
      <c r="A148" s="415"/>
      <c r="B148" s="488" t="s">
        <v>241</v>
      </c>
      <c r="C148" s="494">
        <v>2103</v>
      </c>
      <c r="D148" s="489" t="s">
        <v>242</v>
      </c>
      <c r="E148" s="493">
        <v>40000</v>
      </c>
      <c r="F148" s="473"/>
      <c r="G148" s="474"/>
      <c r="H148" s="474"/>
      <c r="I148" s="474"/>
      <c r="J148" s="474"/>
    </row>
    <row r="149" spans="1:10" ht="15.75">
      <c r="A149" s="415"/>
      <c r="B149" s="488"/>
      <c r="C149" s="494"/>
      <c r="D149" s="489" t="s">
        <v>243</v>
      </c>
      <c r="E149" s="493">
        <v>85000</v>
      </c>
      <c r="F149" s="473"/>
      <c r="G149" s="474"/>
      <c r="H149" s="474"/>
      <c r="I149" s="474"/>
      <c r="J149" s="474"/>
    </row>
    <row r="150" spans="1:10" ht="15.75">
      <c r="A150" s="415"/>
      <c r="B150" s="488"/>
      <c r="C150" s="494"/>
      <c r="D150" s="489"/>
      <c r="E150" s="493"/>
      <c r="F150" s="473"/>
      <c r="G150" s="474"/>
      <c r="H150" s="474"/>
      <c r="I150" s="474"/>
      <c r="J150" s="474"/>
    </row>
    <row r="151" spans="1:10" ht="15.75">
      <c r="A151" s="415"/>
      <c r="B151" s="488"/>
      <c r="C151" s="494"/>
      <c r="D151" s="489"/>
      <c r="E151" s="493"/>
      <c r="F151" s="473"/>
      <c r="G151" s="474"/>
      <c r="H151" s="474"/>
      <c r="I151" s="474"/>
      <c r="J151" s="474"/>
    </row>
    <row r="152" spans="1:10" ht="15.75">
      <c r="A152" s="415"/>
      <c r="B152" s="488" t="s">
        <v>227</v>
      </c>
      <c r="C152" s="494"/>
      <c r="D152" s="495" t="s">
        <v>244</v>
      </c>
      <c r="E152" s="493">
        <v>300000</v>
      </c>
      <c r="F152" s="473"/>
      <c r="G152" s="474"/>
      <c r="H152" s="474"/>
      <c r="I152" s="474"/>
      <c r="J152" s="474"/>
    </row>
    <row r="153" spans="1:10" ht="15.75">
      <c r="A153" s="415"/>
      <c r="B153" s="488"/>
      <c r="C153" s="494"/>
      <c r="D153" s="489" t="s">
        <v>245</v>
      </c>
      <c r="E153" s="493">
        <v>150000</v>
      </c>
      <c r="F153" s="473"/>
      <c r="G153" s="474"/>
      <c r="H153" s="474"/>
      <c r="I153" s="474"/>
      <c r="J153" s="474"/>
    </row>
    <row r="154" spans="1:10" ht="15.75">
      <c r="A154" s="415"/>
      <c r="B154" s="488"/>
      <c r="C154" s="494"/>
      <c r="D154" s="489"/>
      <c r="E154" s="493"/>
      <c r="F154" s="473"/>
      <c r="G154" s="474"/>
      <c r="H154" s="474"/>
      <c r="I154" s="474"/>
      <c r="J154" s="474"/>
    </row>
    <row r="155" spans="1:10" ht="15.75">
      <c r="A155" s="415"/>
      <c r="B155" s="488"/>
      <c r="C155" s="494"/>
      <c r="D155" s="489"/>
      <c r="E155" s="493"/>
      <c r="F155" s="473"/>
      <c r="G155" s="474"/>
      <c r="H155" s="474"/>
      <c r="I155" s="474"/>
      <c r="J155" s="474"/>
    </row>
    <row r="156" spans="1:10" ht="15.75">
      <c r="A156" s="415"/>
      <c r="B156" s="488"/>
      <c r="C156" s="494"/>
      <c r="D156" s="489"/>
      <c r="E156" s="493"/>
      <c r="F156" s="473"/>
      <c r="G156" s="474"/>
      <c r="H156" s="474"/>
      <c r="I156" s="474"/>
      <c r="J156" s="474"/>
    </row>
    <row r="157" spans="1:10" ht="15.75">
      <c r="A157" s="415"/>
      <c r="B157" s="488" t="s">
        <v>236</v>
      </c>
      <c r="C157" s="494"/>
      <c r="D157" s="495" t="s">
        <v>246</v>
      </c>
      <c r="E157" s="493">
        <v>150000</v>
      </c>
      <c r="F157" s="473"/>
      <c r="G157" s="474"/>
      <c r="H157" s="474"/>
      <c r="I157" s="474"/>
      <c r="J157" s="474"/>
    </row>
    <row r="158" spans="1:10" ht="15.75">
      <c r="A158" s="415"/>
      <c r="B158" s="488"/>
      <c r="C158" s="494"/>
      <c r="D158" s="489" t="s">
        <v>242</v>
      </c>
      <c r="E158" s="493">
        <v>30000</v>
      </c>
      <c r="F158" s="473"/>
      <c r="G158" s="474"/>
      <c r="H158" s="474"/>
      <c r="I158" s="474"/>
      <c r="J158" s="474"/>
    </row>
    <row r="159" spans="1:10" ht="15.75">
      <c r="A159" s="415"/>
      <c r="B159" s="488"/>
      <c r="C159" s="494"/>
      <c r="D159" s="484"/>
      <c r="E159" s="493"/>
      <c r="F159" s="473"/>
      <c r="G159" s="474"/>
      <c r="H159" s="474"/>
      <c r="I159" s="474"/>
      <c r="J159" s="474"/>
    </row>
    <row r="160" spans="1:10" ht="15.75">
      <c r="A160" s="415"/>
      <c r="B160" s="488"/>
      <c r="C160" s="494"/>
      <c r="D160" s="484"/>
      <c r="E160" s="493"/>
      <c r="F160" s="473"/>
      <c r="G160" s="474"/>
      <c r="H160" s="474"/>
      <c r="I160" s="474"/>
      <c r="J160" s="474"/>
    </row>
    <row r="161" spans="1:10" ht="30.75">
      <c r="A161" s="415"/>
      <c r="B161" s="490" t="s">
        <v>225</v>
      </c>
      <c r="C161" s="494"/>
      <c r="D161" s="495" t="s">
        <v>247</v>
      </c>
      <c r="E161" s="492"/>
      <c r="F161" s="473"/>
      <c r="G161" s="474"/>
      <c r="H161" s="474"/>
      <c r="I161" s="474"/>
      <c r="J161" s="474"/>
    </row>
    <row r="162" spans="1:10" ht="15.75">
      <c r="A162" s="415"/>
      <c r="B162" s="490"/>
      <c r="C162" s="494"/>
      <c r="D162" s="488" t="s">
        <v>248</v>
      </c>
      <c r="E162" s="439"/>
      <c r="F162" s="473"/>
      <c r="G162" s="474"/>
      <c r="H162" s="474"/>
      <c r="I162" s="474"/>
      <c r="J162" s="474"/>
    </row>
    <row r="163" spans="1:10" ht="15.75">
      <c r="A163" s="415"/>
      <c r="B163" s="490"/>
      <c r="C163" s="494"/>
      <c r="D163" s="491" t="s">
        <v>242</v>
      </c>
      <c r="E163" s="455"/>
      <c r="F163" s="473"/>
      <c r="G163" s="474"/>
      <c r="H163" s="474"/>
      <c r="I163" s="474"/>
      <c r="J163" s="474"/>
    </row>
    <row r="164" spans="1:10" ht="15.75">
      <c r="A164" s="415"/>
      <c r="B164" s="490"/>
      <c r="C164" s="494"/>
      <c r="D164" s="495"/>
      <c r="E164" s="493"/>
      <c r="F164" s="473"/>
      <c r="G164" s="474"/>
      <c r="H164" s="474"/>
      <c r="I164" s="474"/>
      <c r="J164" s="474"/>
    </row>
    <row r="165" spans="1:10" ht="15.75">
      <c r="A165" s="415"/>
      <c r="B165" s="490" t="s">
        <v>221</v>
      </c>
      <c r="C165" s="494"/>
      <c r="D165" s="489" t="s">
        <v>245</v>
      </c>
      <c r="E165" s="493">
        <v>150000</v>
      </c>
      <c r="F165" s="473"/>
      <c r="G165" s="474"/>
      <c r="H165" s="474"/>
      <c r="I165" s="474"/>
      <c r="J165" s="474"/>
    </row>
    <row r="166" spans="1:10" ht="15.75">
      <c r="A166" s="415"/>
      <c r="B166" s="465"/>
      <c r="C166" s="494"/>
      <c r="D166" s="442" t="s">
        <v>196</v>
      </c>
      <c r="E166" s="444">
        <v>600000</v>
      </c>
      <c r="F166" s="473"/>
      <c r="G166" s="474"/>
      <c r="H166" s="474"/>
      <c r="I166" s="474"/>
      <c r="J166" s="474"/>
    </row>
    <row r="167" spans="1:10" ht="15.75">
      <c r="A167" s="415"/>
      <c r="B167" s="465"/>
      <c r="C167" s="457"/>
      <c r="D167" s="442"/>
      <c r="E167" s="444"/>
      <c r="F167" s="473"/>
      <c r="G167" s="474"/>
      <c r="H167" s="474"/>
      <c r="I167" s="474"/>
      <c r="J167" s="474"/>
    </row>
    <row r="168" spans="1:10" ht="15.75">
      <c r="A168" s="415"/>
      <c r="B168" s="496"/>
      <c r="C168" s="457"/>
      <c r="D168" s="448"/>
      <c r="E168" s="497">
        <f>SUM(E161:E167)</f>
        <v>750000</v>
      </c>
      <c r="F168" s="473"/>
      <c r="G168" s="474"/>
      <c r="H168" s="474"/>
      <c r="I168" s="474"/>
      <c r="J168" s="474"/>
    </row>
    <row r="169" spans="1:10" ht="15.75">
      <c r="A169" s="415"/>
      <c r="B169" s="442"/>
      <c r="C169" s="442"/>
      <c r="D169" s="442"/>
      <c r="E169" s="455"/>
      <c r="F169" s="473"/>
      <c r="G169" s="474"/>
      <c r="H169" s="474"/>
      <c r="I169" s="474"/>
      <c r="J169" s="474"/>
    </row>
    <row r="170" spans="1:10" ht="15.75">
      <c r="A170" s="415"/>
      <c r="B170" s="448" t="s">
        <v>200</v>
      </c>
      <c r="C170" s="498">
        <v>2401</v>
      </c>
      <c r="D170" s="440" t="s">
        <v>249</v>
      </c>
      <c r="E170" s="499">
        <v>2500000</v>
      </c>
      <c r="F170" s="415"/>
      <c r="G170" s="474"/>
      <c r="H170" s="474"/>
      <c r="I170" s="474"/>
      <c r="J170" s="474"/>
    </row>
    <row r="171" spans="1:10" ht="15.75">
      <c r="A171" s="415"/>
      <c r="B171" s="448"/>
      <c r="C171" s="498"/>
      <c r="D171" s="440"/>
      <c r="E171" s="499"/>
      <c r="F171" s="415"/>
      <c r="G171" s="474"/>
      <c r="H171" s="474"/>
      <c r="I171" s="474"/>
      <c r="J171" s="474"/>
    </row>
    <row r="172" spans="1:10" ht="15.75">
      <c r="A172" s="415"/>
      <c r="B172" s="448"/>
      <c r="C172" s="440"/>
      <c r="D172" s="440" t="s">
        <v>250</v>
      </c>
      <c r="E172" s="461">
        <v>550000</v>
      </c>
      <c r="F172" s="415"/>
      <c r="G172" s="474"/>
      <c r="H172" s="474"/>
      <c r="I172" s="474"/>
      <c r="J172" s="474"/>
    </row>
    <row r="173" spans="1:10" ht="15.75">
      <c r="A173" s="415"/>
      <c r="B173" s="448"/>
      <c r="C173" s="440"/>
      <c r="D173" s="440" t="s">
        <v>251</v>
      </c>
      <c r="E173" s="461">
        <v>1000000</v>
      </c>
      <c r="F173" s="415"/>
      <c r="G173" s="474"/>
      <c r="H173" s="474"/>
      <c r="I173" s="474"/>
      <c r="J173" s="474"/>
    </row>
    <row r="174" spans="1:10" ht="15.75">
      <c r="A174" s="415"/>
      <c r="B174" s="448"/>
      <c r="C174" s="440"/>
      <c r="D174" s="440"/>
      <c r="E174" s="461"/>
      <c r="F174" s="415"/>
      <c r="G174" s="474"/>
      <c r="H174" s="474"/>
      <c r="I174" s="474"/>
      <c r="J174" s="474"/>
    </row>
    <row r="175" spans="1:10" ht="15.75">
      <c r="A175" s="415"/>
      <c r="B175" s="448" t="s">
        <v>200</v>
      </c>
      <c r="C175" s="498" t="s">
        <v>252</v>
      </c>
      <c r="D175" s="440" t="s">
        <v>253</v>
      </c>
      <c r="E175" s="499">
        <v>2000000</v>
      </c>
      <c r="F175" s="415"/>
      <c r="G175" s="474"/>
      <c r="H175" s="474"/>
      <c r="I175" s="474"/>
      <c r="J175" s="474"/>
    </row>
    <row r="176" spans="1:10" ht="15.75">
      <c r="A176" s="415"/>
      <c r="B176" s="500"/>
      <c r="C176" s="415"/>
      <c r="D176" s="415"/>
      <c r="E176" s="417"/>
      <c r="F176" s="415"/>
      <c r="G176" s="474"/>
      <c r="H176" s="474"/>
      <c r="I176" s="474"/>
      <c r="J176" s="474"/>
    </row>
    <row r="177" spans="1:10" ht="15.75">
      <c r="A177" s="415"/>
      <c r="B177" s="500"/>
      <c r="C177" s="415"/>
      <c r="D177" s="415"/>
      <c r="E177" s="417"/>
      <c r="F177" s="415"/>
      <c r="G177" s="474"/>
      <c r="H177" s="474"/>
      <c r="I177" s="474"/>
      <c r="J177" s="474"/>
    </row>
    <row r="178" spans="1:10" ht="15.75">
      <c r="A178" s="415"/>
      <c r="B178" s="500"/>
      <c r="C178" s="415"/>
      <c r="D178" s="415"/>
      <c r="E178" s="417"/>
      <c r="F178" s="415"/>
      <c r="G178" s="474"/>
      <c r="H178" s="474"/>
      <c r="I178" s="474"/>
      <c r="J178" s="474"/>
    </row>
    <row r="179" spans="1:10" ht="15.75">
      <c r="A179" s="415"/>
      <c r="B179" s="500"/>
      <c r="C179" s="415"/>
      <c r="D179" s="415"/>
      <c r="E179" s="417"/>
      <c r="F179" s="415"/>
      <c r="G179" s="474"/>
      <c r="H179" s="474"/>
      <c r="I179" s="474"/>
      <c r="J179" s="474"/>
    </row>
    <row r="180" spans="1:10" ht="15.75">
      <c r="A180" s="415"/>
      <c r="B180" s="500"/>
      <c r="C180" s="415"/>
      <c r="D180" s="415"/>
      <c r="E180" s="417"/>
      <c r="F180" s="415"/>
      <c r="G180" s="474"/>
      <c r="H180" s="474"/>
      <c r="I180" s="474"/>
      <c r="J180" s="474"/>
    </row>
    <row r="181" spans="1:10" ht="15.75">
      <c r="A181" s="415"/>
      <c r="B181" s="500"/>
      <c r="C181" s="415"/>
      <c r="D181" s="415"/>
      <c r="E181" s="417"/>
      <c r="F181" s="415"/>
      <c r="G181" s="474"/>
      <c r="H181" s="474"/>
      <c r="I181" s="474"/>
      <c r="J181" s="474"/>
    </row>
    <row r="182" spans="1:10" ht="15.75">
      <c r="A182" s="415"/>
      <c r="B182" s="500"/>
      <c r="C182" s="415"/>
      <c r="D182" s="415"/>
      <c r="E182" s="417"/>
      <c r="F182" s="415"/>
      <c r="G182" s="474"/>
      <c r="H182" s="474"/>
      <c r="I182" s="474"/>
      <c r="J182" s="474"/>
    </row>
    <row r="183" spans="1:10" ht="15.75">
      <c r="A183" s="415"/>
      <c r="B183" s="500"/>
      <c r="C183" s="415"/>
      <c r="D183" s="415"/>
      <c r="E183" s="417"/>
      <c r="F183" s="415"/>
      <c r="G183" s="474"/>
      <c r="H183" s="474"/>
      <c r="I183" s="474"/>
      <c r="J183" s="474"/>
    </row>
    <row r="184" spans="1:10" ht="15.75">
      <c r="A184" s="415"/>
      <c r="B184" s="500"/>
      <c r="C184" s="415"/>
      <c r="D184" s="415"/>
      <c r="E184" s="417"/>
      <c r="F184" s="415"/>
      <c r="G184" s="474"/>
      <c r="H184" s="474"/>
      <c r="I184" s="474"/>
      <c r="J184" s="474"/>
    </row>
    <row r="185" spans="1:10" ht="15.75">
      <c r="A185" s="415"/>
      <c r="B185" s="500"/>
      <c r="C185" s="415"/>
      <c r="D185" s="415"/>
      <c r="E185" s="417"/>
      <c r="F185" s="415"/>
      <c r="G185" s="474"/>
      <c r="H185" s="474"/>
      <c r="I185" s="474"/>
      <c r="J185" s="474"/>
    </row>
    <row r="186" spans="1:10" ht="15.75">
      <c r="A186" s="415"/>
      <c r="B186" s="500"/>
      <c r="C186" s="415"/>
      <c r="D186" s="415"/>
      <c r="E186" s="417"/>
      <c r="F186" s="415"/>
      <c r="G186" s="474"/>
      <c r="H186" s="474"/>
      <c r="I186" s="474"/>
      <c r="J186" s="474"/>
    </row>
    <row r="187" spans="1:10" ht="15.75">
      <c r="A187" s="415"/>
      <c r="B187" s="500"/>
      <c r="C187" s="415"/>
      <c r="D187" s="415"/>
      <c r="E187" s="417"/>
      <c r="F187" s="415"/>
      <c r="G187" s="474"/>
      <c r="H187" s="474"/>
      <c r="I187" s="474"/>
      <c r="J187" s="474"/>
    </row>
    <row r="188" spans="1:10" ht="15.75">
      <c r="A188" s="415"/>
      <c r="B188" s="500"/>
      <c r="C188" s="415"/>
      <c r="D188" s="415"/>
      <c r="E188" s="417"/>
      <c r="F188" s="415"/>
      <c r="G188" s="474"/>
      <c r="H188" s="474"/>
      <c r="I188" s="474"/>
      <c r="J188" s="474"/>
    </row>
    <row r="189" spans="1:10" ht="15.75">
      <c r="A189" s="415"/>
      <c r="B189" s="500"/>
      <c r="C189" s="415"/>
      <c r="D189" s="415"/>
      <c r="E189" s="417"/>
      <c r="F189" s="415"/>
      <c r="G189" s="474"/>
      <c r="H189" s="474"/>
      <c r="I189" s="474"/>
      <c r="J189" s="474"/>
    </row>
    <row r="190" spans="1:10" ht="15.75">
      <c r="A190" s="415"/>
      <c r="B190" s="500"/>
      <c r="C190" s="415"/>
      <c r="D190" s="415"/>
      <c r="E190" s="417"/>
      <c r="F190" s="415"/>
      <c r="G190" s="474"/>
      <c r="H190" s="474"/>
      <c r="I190" s="474"/>
      <c r="J190" s="474"/>
    </row>
    <row r="191" spans="1:10" ht="15.75">
      <c r="A191" s="415"/>
      <c r="B191" s="500"/>
      <c r="C191" s="415"/>
      <c r="D191" s="415"/>
      <c r="E191" s="417"/>
      <c r="F191" s="415"/>
      <c r="G191" s="474"/>
      <c r="H191" s="474"/>
      <c r="I191" s="474"/>
      <c r="J191" s="474"/>
    </row>
    <row r="192" spans="1:10" ht="15.75">
      <c r="A192" s="415"/>
      <c r="B192" s="500"/>
      <c r="C192" s="415"/>
      <c r="D192" s="415"/>
      <c r="E192" s="417"/>
      <c r="F192" s="415"/>
      <c r="G192" s="474"/>
      <c r="H192" s="474"/>
      <c r="I192" s="474"/>
      <c r="J192" s="474"/>
    </row>
    <row r="193" spans="1:10" ht="15.75">
      <c r="A193" s="415"/>
      <c r="B193" s="500"/>
      <c r="C193" s="415"/>
      <c r="D193" s="415"/>
      <c r="E193" s="417"/>
      <c r="F193" s="415"/>
      <c r="G193" s="474"/>
      <c r="H193" s="474"/>
      <c r="I193" s="474"/>
      <c r="J193" s="474"/>
    </row>
    <row r="194" spans="1:10" ht="15.75">
      <c r="A194" s="415"/>
      <c r="B194" s="500"/>
      <c r="C194" s="415"/>
      <c r="D194" s="415"/>
      <c r="E194" s="417"/>
      <c r="F194" s="415"/>
      <c r="G194" s="474"/>
      <c r="H194" s="474"/>
      <c r="I194" s="474"/>
      <c r="J194" s="474"/>
    </row>
    <row r="195" spans="1:10" ht="15.75">
      <c r="A195" s="415"/>
      <c r="B195" s="500"/>
      <c r="C195" s="415"/>
      <c r="D195" s="415"/>
      <c r="E195" s="417"/>
      <c r="F195" s="415"/>
      <c r="G195" s="474"/>
      <c r="H195" s="474"/>
      <c r="I195" s="474"/>
      <c r="J195" s="474"/>
    </row>
    <row r="196" spans="1:10" ht="15.75">
      <c r="A196" s="415"/>
      <c r="B196" s="500"/>
      <c r="C196" s="415"/>
      <c r="D196" s="415"/>
      <c r="E196" s="417"/>
      <c r="F196" s="415"/>
      <c r="G196" s="474"/>
      <c r="H196" s="474"/>
      <c r="I196" s="474"/>
      <c r="J196" s="474"/>
    </row>
    <row r="197" spans="1:10" ht="15.75">
      <c r="A197" s="415"/>
      <c r="B197" s="500"/>
      <c r="C197" s="415"/>
      <c r="D197" s="415"/>
      <c r="E197" s="417"/>
      <c r="F197" s="415"/>
      <c r="G197" s="474"/>
      <c r="H197" s="474"/>
      <c r="I197" s="474"/>
      <c r="J197" s="474"/>
    </row>
    <row r="198" spans="1:10" ht="15.75">
      <c r="A198" s="415"/>
      <c r="B198" s="500"/>
      <c r="C198" s="415"/>
      <c r="D198" s="415"/>
      <c r="E198" s="417"/>
      <c r="F198" s="415"/>
      <c r="G198" s="474"/>
      <c r="H198" s="474"/>
      <c r="I198" s="474"/>
      <c r="J198" s="474"/>
    </row>
    <row r="199" spans="1:10" ht="15.75">
      <c r="A199" s="415"/>
      <c r="B199" s="500"/>
      <c r="C199" s="415"/>
      <c r="D199" s="415"/>
      <c r="E199" s="417"/>
      <c r="F199" s="415"/>
      <c r="G199" s="474"/>
      <c r="H199" s="474"/>
      <c r="I199" s="474"/>
      <c r="J199" s="474"/>
    </row>
    <row r="200" spans="1:10" ht="15.75">
      <c r="A200" s="415"/>
      <c r="B200" s="500"/>
      <c r="C200" s="415"/>
      <c r="D200" s="415"/>
      <c r="E200" s="417"/>
      <c r="F200" s="415"/>
      <c r="G200" s="474"/>
      <c r="H200" s="474"/>
      <c r="I200" s="474"/>
      <c r="J200" s="474"/>
    </row>
    <row r="201" spans="1:10" ht="15.75">
      <c r="A201" s="415"/>
      <c r="B201" s="500"/>
      <c r="C201" s="415"/>
      <c r="D201" s="415"/>
      <c r="E201" s="417"/>
      <c r="F201" s="415"/>
      <c r="G201" s="474"/>
      <c r="H201" s="474"/>
      <c r="I201" s="474"/>
      <c r="J201" s="474"/>
    </row>
    <row r="202" spans="1:10" ht="15.75">
      <c r="A202" s="415"/>
      <c r="B202" s="500"/>
      <c r="C202" s="415"/>
      <c r="D202" s="415"/>
      <c r="E202" s="417"/>
      <c r="F202" s="415"/>
      <c r="G202" s="474"/>
      <c r="H202" s="474"/>
      <c r="I202" s="474"/>
      <c r="J202" s="474"/>
    </row>
    <row r="203" spans="1:10" ht="15.75">
      <c r="A203" s="415"/>
      <c r="B203" s="500"/>
      <c r="C203" s="415"/>
      <c r="D203" s="415"/>
      <c r="E203" s="417"/>
      <c r="F203" s="415"/>
      <c r="G203" s="474"/>
      <c r="H203" s="474"/>
      <c r="I203" s="474"/>
      <c r="J203" s="474"/>
    </row>
    <row r="204" spans="1:10" ht="15.75">
      <c r="A204" s="415"/>
      <c r="B204" s="500"/>
      <c r="C204" s="415"/>
      <c r="D204" s="415"/>
      <c r="E204" s="417"/>
      <c r="F204" s="415"/>
      <c r="G204" s="474"/>
      <c r="H204" s="474"/>
      <c r="I204" s="474"/>
      <c r="J204" s="474"/>
    </row>
    <row r="205" spans="1:10" ht="15.75">
      <c r="A205" s="415"/>
      <c r="B205" s="500"/>
      <c r="C205" s="415"/>
      <c r="D205" s="415"/>
      <c r="E205" s="417"/>
      <c r="F205" s="415"/>
      <c r="G205" s="474"/>
      <c r="H205" s="474"/>
      <c r="I205" s="474"/>
      <c r="J205" s="474"/>
    </row>
    <row r="206" spans="1:10" ht="15.75">
      <c r="A206" s="415"/>
      <c r="B206" s="500"/>
      <c r="C206" s="415"/>
      <c r="D206" s="415"/>
      <c r="E206" s="417"/>
      <c r="F206" s="415"/>
      <c r="G206" s="474"/>
      <c r="H206" s="474"/>
      <c r="I206" s="474"/>
      <c r="J206" s="474"/>
    </row>
    <row r="207" spans="1:10" ht="15.75">
      <c r="A207" s="415"/>
      <c r="B207" s="500"/>
      <c r="C207" s="415"/>
      <c r="D207" s="415"/>
      <c r="E207" s="417"/>
      <c r="F207" s="415"/>
      <c r="G207" s="474"/>
      <c r="H207" s="474"/>
      <c r="I207" s="474"/>
      <c r="J207" s="474"/>
    </row>
    <row r="208" spans="1:10" ht="15.75">
      <c r="A208" s="415"/>
      <c r="B208" s="500"/>
      <c r="C208" s="415"/>
      <c r="D208" s="415"/>
      <c r="E208" s="417"/>
      <c r="F208" s="415"/>
      <c r="G208" s="474"/>
      <c r="H208" s="474"/>
      <c r="I208" s="474"/>
      <c r="J208" s="474"/>
    </row>
    <row r="209" spans="1:10" ht="15.75">
      <c r="A209" s="415"/>
      <c r="B209" s="500"/>
      <c r="C209" s="415"/>
      <c r="D209" s="415"/>
      <c r="E209" s="417"/>
      <c r="F209" s="415"/>
      <c r="G209" s="474"/>
      <c r="H209" s="474"/>
      <c r="I209" s="474"/>
      <c r="J209" s="474"/>
    </row>
    <row r="210" spans="1:6" ht="15.75">
      <c r="A210" s="415"/>
      <c r="B210" s="473" t="s">
        <v>254</v>
      </c>
      <c r="C210" s="415"/>
      <c r="D210" s="473"/>
      <c r="E210" s="501"/>
      <c r="F210" s="415"/>
    </row>
    <row r="211" spans="1:6" ht="15.75">
      <c r="A211" s="415"/>
      <c r="B211" s="415"/>
      <c r="C211" s="415"/>
      <c r="D211" s="415"/>
      <c r="E211" s="417"/>
      <c r="F211" s="415"/>
    </row>
    <row r="212" spans="1:6" ht="15.75">
      <c r="A212" s="415"/>
      <c r="B212" s="418" t="s">
        <v>164</v>
      </c>
      <c r="C212" s="418" t="s">
        <v>165</v>
      </c>
      <c r="D212" s="418" t="s">
        <v>166</v>
      </c>
      <c r="E212" s="419" t="s">
        <v>167</v>
      </c>
      <c r="F212" s="415"/>
    </row>
    <row r="213" spans="1:6" ht="15.75">
      <c r="A213" s="415"/>
      <c r="B213" s="442"/>
      <c r="C213" s="425"/>
      <c r="D213" s="443"/>
      <c r="E213" s="444"/>
      <c r="F213" s="415"/>
    </row>
    <row r="214" spans="1:6" ht="15.75" customHeight="1">
      <c r="A214" s="415"/>
      <c r="B214" s="448" t="s">
        <v>225</v>
      </c>
      <c r="C214" s="425" t="s">
        <v>255</v>
      </c>
      <c r="D214" s="447" t="s">
        <v>256</v>
      </c>
      <c r="E214" s="480"/>
      <c r="F214" s="415"/>
    </row>
    <row r="215" spans="1:6" ht="15.75">
      <c r="A215" s="415"/>
      <c r="B215" s="448"/>
      <c r="C215" s="425"/>
      <c r="D215" s="447"/>
      <c r="E215" s="480"/>
      <c r="F215" s="415"/>
    </row>
    <row r="216" spans="1:6" ht="15.75">
      <c r="A216" s="415"/>
      <c r="B216" s="442"/>
      <c r="C216" s="425"/>
      <c r="D216" s="447" t="s">
        <v>257</v>
      </c>
      <c r="E216" s="480"/>
      <c r="F216" s="415"/>
    </row>
    <row r="217" spans="1:6" ht="15.75">
      <c r="A217" s="415"/>
      <c r="B217" s="442"/>
      <c r="C217" s="425"/>
      <c r="D217" s="447"/>
      <c r="E217" s="480"/>
      <c r="F217" s="415"/>
    </row>
    <row r="218" spans="1:6" ht="46.5" customHeight="1">
      <c r="A218" s="415"/>
      <c r="B218" s="442"/>
      <c r="C218" s="425"/>
      <c r="D218" s="447" t="s">
        <v>258</v>
      </c>
      <c r="E218" s="480"/>
      <c r="F218" s="415"/>
    </row>
    <row r="219" spans="2:5" ht="15">
      <c r="B219" s="502"/>
      <c r="C219" s="503"/>
      <c r="D219" s="502"/>
      <c r="E219" s="444"/>
    </row>
    <row r="220" spans="2:5" ht="15">
      <c r="B220" s="502"/>
      <c r="C220" s="503" t="s">
        <v>259</v>
      </c>
      <c r="D220" s="504" t="s">
        <v>260</v>
      </c>
      <c r="E220" s="480"/>
    </row>
    <row r="221" spans="2:5" ht="15">
      <c r="B221" s="502"/>
      <c r="C221" s="503"/>
      <c r="D221" s="502"/>
      <c r="E221" s="444"/>
    </row>
    <row r="222" spans="2:5" ht="15">
      <c r="B222" s="505"/>
      <c r="C222" s="506"/>
      <c r="D222" s="507"/>
      <c r="E222" s="426"/>
    </row>
    <row r="223" spans="2:5" ht="15">
      <c r="B223" s="505"/>
      <c r="C223" s="503"/>
      <c r="D223" s="508"/>
      <c r="E223" s="509"/>
    </row>
    <row r="224" spans="2:5" ht="15">
      <c r="B224" s="502"/>
      <c r="C224" s="503"/>
      <c r="D224" s="502"/>
      <c r="E224" s="480"/>
    </row>
    <row r="225" spans="2:5" ht="15">
      <c r="B225" s="510"/>
      <c r="C225" s="511"/>
      <c r="D225" s="510"/>
      <c r="E225" s="480"/>
    </row>
    <row r="226" spans="2:5" ht="15">
      <c r="B226" s="502"/>
      <c r="C226" s="503"/>
      <c r="D226" s="502"/>
      <c r="E226" s="444"/>
    </row>
    <row r="227" spans="2:5" ht="15">
      <c r="B227" s="512"/>
      <c r="C227" s="502"/>
      <c r="D227" s="502"/>
      <c r="E227" s="444"/>
    </row>
    <row r="228" spans="2:5" ht="15">
      <c r="B228" s="502"/>
      <c r="C228" s="502"/>
      <c r="D228" s="508"/>
      <c r="E228" s="444"/>
    </row>
    <row r="229" spans="2:5" ht="15">
      <c r="B229" s="502"/>
      <c r="C229" s="502"/>
      <c r="D229" s="502"/>
      <c r="E229" s="444"/>
    </row>
    <row r="230" spans="2:5" ht="15">
      <c r="B230" s="505"/>
      <c r="C230" s="502"/>
      <c r="D230" s="502"/>
      <c r="E230" s="444"/>
    </row>
    <row r="231" spans="2:5" ht="15">
      <c r="B231" s="505"/>
      <c r="C231" s="502"/>
      <c r="D231" s="502"/>
      <c r="E231" s="444"/>
    </row>
    <row r="232" spans="2:5" ht="15">
      <c r="B232" s="505"/>
      <c r="C232" s="502"/>
      <c r="D232" s="502"/>
      <c r="E232" s="444"/>
    </row>
    <row r="233" spans="2:5" ht="15">
      <c r="B233" s="504"/>
      <c r="C233" s="502"/>
      <c r="D233" s="508"/>
      <c r="E233" s="444"/>
    </row>
    <row r="234" spans="2:5" ht="15">
      <c r="B234" s="504"/>
      <c r="C234" s="502"/>
      <c r="D234" s="502"/>
      <c r="E234" s="444"/>
    </row>
    <row r="235" spans="2:5" ht="15">
      <c r="B235" s="504"/>
      <c r="C235" s="502"/>
      <c r="D235" s="502"/>
      <c r="E235" s="444"/>
    </row>
    <row r="236" spans="2:5" ht="15">
      <c r="B236" s="504"/>
      <c r="C236" s="502"/>
      <c r="D236" s="502"/>
      <c r="E236" s="444"/>
    </row>
    <row r="237" spans="2:5" ht="15">
      <c r="B237" s="504"/>
      <c r="C237" s="502"/>
      <c r="D237" s="502"/>
      <c r="E237" s="444"/>
    </row>
    <row r="238" spans="2:5" ht="15">
      <c r="B238" s="504"/>
      <c r="C238" s="502"/>
      <c r="D238" s="502"/>
      <c r="E238" s="444"/>
    </row>
    <row r="239" spans="2:5" ht="15">
      <c r="B239" s="504"/>
      <c r="C239" s="502"/>
      <c r="D239" s="502"/>
      <c r="E239" s="444"/>
    </row>
    <row r="240" spans="2:5" ht="15">
      <c r="B240" s="502"/>
      <c r="C240" s="502"/>
      <c r="D240" s="502"/>
      <c r="E240" s="444"/>
    </row>
    <row r="241" spans="2:5" ht="15">
      <c r="B241" s="502"/>
      <c r="C241" s="502"/>
      <c r="D241" s="502"/>
      <c r="E241" s="444"/>
    </row>
    <row r="242" spans="2:5" ht="15">
      <c r="B242" s="502"/>
      <c r="C242" s="502"/>
      <c r="D242" s="505"/>
      <c r="E242" s="426"/>
    </row>
    <row r="243" spans="2:5" ht="15">
      <c r="B243" s="502"/>
      <c r="C243" s="502"/>
      <c r="D243" s="505"/>
      <c r="E243" s="480"/>
    </row>
    <row r="244" spans="2:5" ht="15">
      <c r="B244" s="502"/>
      <c r="C244" s="502"/>
      <c r="D244" s="502"/>
      <c r="E244" s="444"/>
    </row>
    <row r="245" spans="2:5" ht="15">
      <c r="B245" s="502"/>
      <c r="C245" s="502"/>
      <c r="D245" s="502"/>
      <c r="E245" s="444"/>
    </row>
    <row r="246" spans="2:5" ht="15">
      <c r="B246" s="474"/>
      <c r="C246" s="502"/>
      <c r="D246" s="502"/>
      <c r="E246" s="444"/>
    </row>
    <row r="247" spans="2:5" ht="15">
      <c r="B247" s="502"/>
      <c r="C247" s="502"/>
      <c r="D247" s="502"/>
      <c r="E247" s="444"/>
    </row>
    <row r="248" spans="2:5" ht="15">
      <c r="B248" s="502"/>
      <c r="C248" s="502"/>
      <c r="D248" s="502"/>
      <c r="E248" s="444"/>
    </row>
    <row r="249" spans="2:5" ht="15">
      <c r="B249" s="502"/>
      <c r="C249" s="502"/>
      <c r="D249" s="502"/>
      <c r="E249" s="444"/>
    </row>
    <row r="250" spans="2:5" ht="15">
      <c r="B250" s="502"/>
      <c r="C250" s="502"/>
      <c r="D250" s="502"/>
      <c r="E250" s="444"/>
    </row>
    <row r="251" spans="2:5" ht="16.5">
      <c r="B251" s="502"/>
      <c r="C251" s="502"/>
      <c r="D251" s="502"/>
      <c r="E251" s="513"/>
    </row>
    <row r="252" spans="2:5" ht="15.75">
      <c r="B252" s="505"/>
      <c r="C252" s="502"/>
      <c r="D252" s="502"/>
      <c r="E252" s="444"/>
    </row>
  </sheetData>
  <sheetProtection selectLockedCells="1" selectUnlockedCells="1"/>
  <mergeCells count="15">
    <mergeCell ref="B2:E2"/>
    <mergeCell ref="D66:D67"/>
    <mergeCell ref="E66:E67"/>
    <mergeCell ref="D75:D76"/>
    <mergeCell ref="E75:E76"/>
    <mergeCell ref="B108:B110"/>
    <mergeCell ref="B113:B114"/>
    <mergeCell ref="C113:C114"/>
    <mergeCell ref="D113:D114"/>
    <mergeCell ref="E113:E114"/>
    <mergeCell ref="C137:C147"/>
    <mergeCell ref="C148:C166"/>
    <mergeCell ref="B214:B215"/>
    <mergeCell ref="B222:B223"/>
    <mergeCell ref="D242:D243"/>
  </mergeCells>
  <printOptions/>
  <pageMargins left="0.95" right="0.45" top="0.25" bottom="0.75" header="0.5118055555555555" footer="0.5118055555555555"/>
  <pageSetup horizontalDpi="300" verticalDpi="300" orientation="portrait" paperSize="9" scale="80"/>
  <drawing r:id="rId1"/>
</worksheet>
</file>

<file path=xl/worksheets/sheet6.xml><?xml version="1.0" encoding="utf-8"?>
<worksheet xmlns="http://schemas.openxmlformats.org/spreadsheetml/2006/main" xmlns:r="http://schemas.openxmlformats.org/officeDocument/2006/relationships">
  <dimension ref="A1:A1"/>
  <sheetViews>
    <sheetView zoomScale="76" zoomScaleNormal="76" workbookViewId="0" topLeftCell="A1">
      <selection activeCell="J24" sqref="J24"/>
    </sheetView>
  </sheetViews>
  <sheetFormatPr defaultColWidth="9.140625" defaultRowHeight="12.75"/>
  <cols>
    <col min="9" max="9" width="9.140625" style="467" customWidth="1"/>
    <col min="15" max="15" width="9.140625" style="467" customWidth="1"/>
  </cols>
  <sheetData/>
  <sheetProtection selectLockedCells="1" selectUnlockedCells="1"/>
  <printOptions/>
  <pageMargins left="0.95" right="0" top="0.5" bottom="0" header="0.5118055555555555" footer="0.5118055555555555"/>
  <pageSetup horizontalDpi="300" verticalDpi="300" orientation="portrait" paperSize="9" scale="59"/>
  <colBreaks count="1" manualBreakCount="1">
    <brk id="12" max="65535" man="1"/>
  </colBreaks>
</worksheet>
</file>

<file path=xl/worksheets/sheet7.xml><?xml version="1.0" encoding="utf-8"?>
<worksheet xmlns="http://schemas.openxmlformats.org/spreadsheetml/2006/main" xmlns:r="http://schemas.openxmlformats.org/officeDocument/2006/relationships">
  <dimension ref="A1:N103"/>
  <sheetViews>
    <sheetView zoomScale="76" zoomScaleNormal="76" workbookViewId="0" topLeftCell="A1">
      <selection activeCell="I46" sqref="I46"/>
    </sheetView>
  </sheetViews>
  <sheetFormatPr defaultColWidth="16.00390625" defaultRowHeight="12.75"/>
  <cols>
    <col min="1" max="1" width="6.28125" style="514" customWidth="1"/>
    <col min="2" max="2" width="9.28125" style="514" customWidth="1"/>
    <col min="3" max="3" width="16.28125" style="514" customWidth="1"/>
    <col min="4" max="4" width="55.421875" style="514" customWidth="1"/>
    <col min="5" max="5" width="10.00390625" style="514" customWidth="1"/>
    <col min="6" max="6" width="33.8515625" style="514" customWidth="1"/>
    <col min="7" max="7" width="33.28125" style="514" customWidth="1"/>
    <col min="8" max="8" width="28.28125" style="514" customWidth="1"/>
    <col min="9" max="9" width="29.28125" style="514" customWidth="1"/>
    <col min="10" max="10" width="29.140625" style="514" customWidth="1"/>
    <col min="11" max="11" width="30.8515625" style="514" customWidth="1"/>
    <col min="12" max="12" width="20.421875" style="514" customWidth="1"/>
    <col min="13" max="13" width="20.28125" style="514" customWidth="1"/>
    <col min="14" max="16384" width="16.28125" style="514" customWidth="1"/>
  </cols>
  <sheetData>
    <row r="1" spans="1:9" ht="50.25" customHeight="1">
      <c r="A1" s="515" t="s">
        <v>261</v>
      </c>
      <c r="B1" s="515"/>
      <c r="C1" s="515"/>
      <c r="D1" s="515"/>
      <c r="E1" s="515"/>
      <c r="F1" s="515"/>
      <c r="G1" s="515"/>
      <c r="H1" s="515"/>
      <c r="I1" s="515"/>
    </row>
    <row r="2" spans="1:11" ht="33" customHeight="1">
      <c r="A2" s="516"/>
      <c r="B2" s="516"/>
      <c r="C2" s="516"/>
      <c r="D2" s="516"/>
      <c r="E2" s="516"/>
      <c r="F2" s="516"/>
      <c r="G2" s="517"/>
      <c r="H2" s="518"/>
      <c r="I2" s="519"/>
      <c r="K2" s="519" t="s">
        <v>262</v>
      </c>
    </row>
    <row r="3" spans="1:11" ht="44.25" customHeight="1">
      <c r="A3" s="520"/>
      <c r="B3" s="521"/>
      <c r="C3" s="521"/>
      <c r="D3" s="521" t="s">
        <v>263</v>
      </c>
      <c r="E3" s="522"/>
      <c r="F3" s="523" t="s">
        <v>264</v>
      </c>
      <c r="G3" s="523"/>
      <c r="H3" s="523" t="s">
        <v>265</v>
      </c>
      <c r="I3" s="523"/>
      <c r="J3" s="524" t="s">
        <v>266</v>
      </c>
      <c r="K3" s="524"/>
    </row>
    <row r="4" spans="1:11" ht="42.75" customHeight="1">
      <c r="A4" s="525" t="s">
        <v>267</v>
      </c>
      <c r="B4" s="526"/>
      <c r="C4" s="526"/>
      <c r="D4" s="526"/>
      <c r="E4" s="527"/>
      <c r="F4" s="528" t="s">
        <v>268</v>
      </c>
      <c r="G4" s="529" t="s">
        <v>269</v>
      </c>
      <c r="H4" s="530" t="s">
        <v>268</v>
      </c>
      <c r="I4" s="529" t="s">
        <v>269</v>
      </c>
      <c r="J4" s="531" t="s">
        <v>268</v>
      </c>
      <c r="K4" s="529" t="s">
        <v>269</v>
      </c>
    </row>
    <row r="5" spans="1:11" ht="31.5">
      <c r="A5" s="532" t="s">
        <v>270</v>
      </c>
      <c r="B5" s="533"/>
      <c r="C5" s="533"/>
      <c r="D5" s="533"/>
      <c r="E5" s="527"/>
      <c r="F5" s="534">
        <v>264713000</v>
      </c>
      <c r="G5" s="535">
        <v>140850000</v>
      </c>
      <c r="H5" s="534">
        <v>262500000</v>
      </c>
      <c r="I5" s="534">
        <v>47800000</v>
      </c>
      <c r="J5" s="536">
        <f aca="true" t="shared" si="0" ref="J5:J6">+H5-F5</f>
        <v>-2213000</v>
      </c>
      <c r="K5" s="537">
        <f aca="true" t="shared" si="1" ref="K5:K6">+I5-G5</f>
        <v>-93050000</v>
      </c>
    </row>
    <row r="6" spans="1:11" ht="31.5">
      <c r="A6" s="532" t="s">
        <v>271</v>
      </c>
      <c r="B6" s="533"/>
      <c r="C6" s="533"/>
      <c r="D6" s="533"/>
      <c r="E6" s="527"/>
      <c r="F6" s="536">
        <v>1940000000</v>
      </c>
      <c r="G6" s="538">
        <v>32518763000</v>
      </c>
      <c r="H6" s="536">
        <v>1200000000</v>
      </c>
      <c r="I6" s="536">
        <v>13602300000</v>
      </c>
      <c r="J6" s="536">
        <f t="shared" si="0"/>
        <v>-740000000</v>
      </c>
      <c r="K6" s="537">
        <f t="shared" si="1"/>
        <v>-18916463000</v>
      </c>
    </row>
    <row r="7" spans="1:11" ht="31.5">
      <c r="A7" s="532"/>
      <c r="B7" s="533"/>
      <c r="C7" s="533"/>
      <c r="D7" s="533"/>
      <c r="E7" s="527"/>
      <c r="F7" s="536"/>
      <c r="G7" s="538"/>
      <c r="H7" s="536"/>
      <c r="I7" s="536"/>
      <c r="J7" s="539"/>
      <c r="K7" s="540"/>
    </row>
    <row r="8" spans="1:11" ht="31.5">
      <c r="A8" s="541" t="s">
        <v>272</v>
      </c>
      <c r="B8" s="542"/>
      <c r="C8" s="542"/>
      <c r="D8" s="542"/>
      <c r="E8" s="527"/>
      <c r="F8" s="536"/>
      <c r="G8" s="538"/>
      <c r="H8" s="536"/>
      <c r="I8" s="536"/>
      <c r="J8" s="539"/>
      <c r="K8" s="540"/>
    </row>
    <row r="9" spans="1:11" ht="31.5">
      <c r="A9" s="532" t="s">
        <v>270</v>
      </c>
      <c r="B9" s="533"/>
      <c r="C9" s="533"/>
      <c r="D9" s="533"/>
      <c r="E9" s="527"/>
      <c r="F9" s="536">
        <v>14891011000</v>
      </c>
      <c r="G9" s="538"/>
      <c r="H9" s="536">
        <v>14261191000</v>
      </c>
      <c r="I9" s="536"/>
      <c r="J9" s="536">
        <f>+H9-F9</f>
        <v>-629820000</v>
      </c>
      <c r="K9" s="540"/>
    </row>
    <row r="10" spans="1:11" ht="31.5">
      <c r="A10" s="532" t="s">
        <v>271</v>
      </c>
      <c r="B10" s="533"/>
      <c r="C10" s="533"/>
      <c r="D10" s="533"/>
      <c r="E10" s="527"/>
      <c r="F10" s="536"/>
      <c r="G10" s="538">
        <v>4103356000</v>
      </c>
      <c r="H10" s="536"/>
      <c r="I10" s="536">
        <v>1968295000</v>
      </c>
      <c r="J10" s="539"/>
      <c r="K10" s="537">
        <f>+I10-G10</f>
        <v>-2135061000</v>
      </c>
    </row>
    <row r="11" spans="1:11" ht="31.5">
      <c r="A11" s="532"/>
      <c r="B11" s="533"/>
      <c r="C11" s="533"/>
      <c r="D11" s="533"/>
      <c r="E11" s="527"/>
      <c r="F11" s="536"/>
      <c r="G11" s="538"/>
      <c r="H11" s="536"/>
      <c r="I11" s="536"/>
      <c r="J11" s="539"/>
      <c r="K11" s="540"/>
    </row>
    <row r="12" spans="1:11" ht="31.5">
      <c r="A12" s="541" t="s">
        <v>273</v>
      </c>
      <c r="B12" s="542"/>
      <c r="C12" s="542"/>
      <c r="D12" s="542"/>
      <c r="E12" s="527"/>
      <c r="F12" s="536"/>
      <c r="G12" s="538"/>
      <c r="H12" s="536"/>
      <c r="I12" s="536"/>
      <c r="J12" s="539"/>
      <c r="K12" s="540"/>
    </row>
    <row r="13" spans="1:11" ht="31.5">
      <c r="A13" s="532" t="s">
        <v>270</v>
      </c>
      <c r="B13" s="533"/>
      <c r="C13" s="533"/>
      <c r="D13" s="533"/>
      <c r="E13" s="527"/>
      <c r="F13" s="536">
        <v>23154632000</v>
      </c>
      <c r="G13" s="538"/>
      <c r="H13" s="536">
        <v>25383296000</v>
      </c>
      <c r="I13" s="536"/>
      <c r="J13" s="536">
        <f>+H13-F13</f>
        <v>2228664000</v>
      </c>
      <c r="K13" s="540"/>
    </row>
    <row r="14" spans="1:11" ht="31.5">
      <c r="A14" s="532" t="s">
        <v>271</v>
      </c>
      <c r="B14" s="533"/>
      <c r="C14" s="533"/>
      <c r="D14" s="533"/>
      <c r="E14" s="527"/>
      <c r="F14" s="536"/>
      <c r="G14" s="538">
        <v>5058488000</v>
      </c>
      <c r="H14" s="536"/>
      <c r="I14" s="536">
        <v>2809707000</v>
      </c>
      <c r="J14" s="539"/>
      <c r="K14" s="537">
        <f>+I14-G14</f>
        <v>-2248781000</v>
      </c>
    </row>
    <row r="15" spans="1:11" ht="31.5">
      <c r="A15" s="532"/>
      <c r="B15" s="533"/>
      <c r="C15" s="533"/>
      <c r="D15" s="533"/>
      <c r="E15" s="527"/>
      <c r="F15" s="536"/>
      <c r="G15" s="543"/>
      <c r="H15" s="536"/>
      <c r="I15" s="536"/>
      <c r="J15" s="539"/>
      <c r="K15" s="540"/>
    </row>
    <row r="16" spans="1:11" ht="31.5">
      <c r="A16" s="541" t="s">
        <v>274</v>
      </c>
      <c r="B16" s="542"/>
      <c r="C16" s="542"/>
      <c r="D16" s="542"/>
      <c r="E16" s="527"/>
      <c r="F16" s="536"/>
      <c r="G16" s="543"/>
      <c r="H16" s="536"/>
      <c r="I16" s="536"/>
      <c r="J16" s="539"/>
      <c r="K16" s="540"/>
    </row>
    <row r="17" spans="1:11" ht="31.5">
      <c r="A17" s="532" t="s">
        <v>270</v>
      </c>
      <c r="B17" s="533"/>
      <c r="C17" s="533"/>
      <c r="D17" s="533"/>
      <c r="E17" s="527"/>
      <c r="F17" s="536">
        <v>20846816000</v>
      </c>
      <c r="G17" s="543"/>
      <c r="H17" s="536">
        <v>22857746000</v>
      </c>
      <c r="I17" s="536"/>
      <c r="J17" s="536">
        <f>+H17-F17</f>
        <v>2010930000</v>
      </c>
      <c r="K17" s="540"/>
    </row>
    <row r="18" spans="1:11" ht="31.5">
      <c r="A18" s="532" t="s">
        <v>271</v>
      </c>
      <c r="B18" s="533"/>
      <c r="C18" s="533"/>
      <c r="D18" s="533"/>
      <c r="E18" s="527"/>
      <c r="F18" s="536"/>
      <c r="G18" s="538">
        <v>4378027586</v>
      </c>
      <c r="H18" s="536"/>
      <c r="I18" s="536">
        <v>2795253000</v>
      </c>
      <c r="J18" s="539"/>
      <c r="K18" s="537">
        <f>+I18-G18</f>
        <v>-1582774586</v>
      </c>
    </row>
    <row r="19" spans="1:11" ht="31.5">
      <c r="A19" s="532"/>
      <c r="B19" s="533"/>
      <c r="C19" s="533"/>
      <c r="D19" s="533"/>
      <c r="E19" s="527"/>
      <c r="F19" s="536"/>
      <c r="G19" s="543"/>
      <c r="H19" s="536"/>
      <c r="I19" s="536"/>
      <c r="J19" s="539"/>
      <c r="K19" s="540"/>
    </row>
    <row r="20" spans="1:11" ht="31.5">
      <c r="A20" s="541" t="s">
        <v>275</v>
      </c>
      <c r="B20" s="542"/>
      <c r="C20" s="542"/>
      <c r="D20" s="542"/>
      <c r="E20" s="527"/>
      <c r="F20" s="536"/>
      <c r="G20" s="543"/>
      <c r="H20" s="536"/>
      <c r="I20" s="536"/>
      <c r="J20" s="539"/>
      <c r="K20" s="540"/>
    </row>
    <row r="21" spans="1:11" ht="31.5">
      <c r="A21" s="532" t="s">
        <v>270</v>
      </c>
      <c r="B21" s="533"/>
      <c r="C21" s="533"/>
      <c r="D21" s="533"/>
      <c r="E21" s="527"/>
      <c r="F21" s="536">
        <v>16993156000</v>
      </c>
      <c r="G21" s="543"/>
      <c r="H21" s="536">
        <v>18650939000</v>
      </c>
      <c r="I21" s="536"/>
      <c r="J21" s="536">
        <f>+H21-F21</f>
        <v>1657783000</v>
      </c>
      <c r="K21" s="540"/>
    </row>
    <row r="22" spans="1:11" ht="31.5">
      <c r="A22" s="532" t="s">
        <v>271</v>
      </c>
      <c r="B22" s="533"/>
      <c r="C22" s="533"/>
      <c r="D22" s="533"/>
      <c r="E22" s="527"/>
      <c r="F22" s="536"/>
      <c r="G22" s="538">
        <v>8643212400</v>
      </c>
      <c r="H22" s="536"/>
      <c r="I22" s="536">
        <v>3823122000</v>
      </c>
      <c r="J22" s="539"/>
      <c r="K22" s="537">
        <f>+I22-G22</f>
        <v>-4820090400</v>
      </c>
    </row>
    <row r="23" spans="1:11" ht="31.5">
      <c r="A23" s="532"/>
      <c r="B23" s="533"/>
      <c r="C23" s="533"/>
      <c r="D23" s="533"/>
      <c r="E23" s="527"/>
      <c r="F23" s="536"/>
      <c r="G23" s="543"/>
      <c r="H23" s="536"/>
      <c r="I23" s="536"/>
      <c r="J23" s="539"/>
      <c r="K23" s="540"/>
    </row>
    <row r="24" spans="1:11" ht="31.5">
      <c r="A24" s="541" t="s">
        <v>276</v>
      </c>
      <c r="B24" s="542"/>
      <c r="C24" s="542"/>
      <c r="D24" s="542"/>
      <c r="E24" s="527"/>
      <c r="F24" s="536"/>
      <c r="G24" s="543"/>
      <c r="H24" s="536"/>
      <c r="I24" s="536"/>
      <c r="J24" s="539"/>
      <c r="K24" s="540"/>
    </row>
    <row r="25" spans="1:11" ht="31.5">
      <c r="A25" s="532" t="s">
        <v>270</v>
      </c>
      <c r="B25" s="533"/>
      <c r="C25" s="533"/>
      <c r="D25" s="533"/>
      <c r="E25" s="527"/>
      <c r="F25" s="536">
        <v>21712188000</v>
      </c>
      <c r="G25" s="543"/>
      <c r="H25" s="536">
        <v>21991376000</v>
      </c>
      <c r="I25" s="536"/>
      <c r="J25" s="536">
        <f>+H25-F25</f>
        <v>279188000</v>
      </c>
      <c r="K25" s="540"/>
    </row>
    <row r="26" spans="1:11" ht="31.5">
      <c r="A26" s="532" t="s">
        <v>271</v>
      </c>
      <c r="B26" s="533"/>
      <c r="C26" s="533"/>
      <c r="D26" s="533"/>
      <c r="E26" s="527"/>
      <c r="F26" s="536"/>
      <c r="G26" s="538">
        <v>4017557000</v>
      </c>
      <c r="H26" s="536"/>
      <c r="I26" s="536">
        <v>2923934000</v>
      </c>
      <c r="J26" s="539"/>
      <c r="K26" s="537">
        <f>+I26-G26</f>
        <v>-1093623000</v>
      </c>
    </row>
    <row r="27" spans="1:11" ht="31.5">
      <c r="A27" s="532"/>
      <c r="B27" s="533"/>
      <c r="C27" s="533"/>
      <c r="D27" s="533"/>
      <c r="E27" s="527"/>
      <c r="F27" s="536"/>
      <c r="G27" s="543"/>
      <c r="H27" s="536"/>
      <c r="I27" s="536"/>
      <c r="J27" s="539"/>
      <c r="K27" s="540"/>
    </row>
    <row r="28" spans="1:11" ht="31.5">
      <c r="A28" s="541" t="s">
        <v>277</v>
      </c>
      <c r="B28" s="542"/>
      <c r="C28" s="542"/>
      <c r="D28" s="542"/>
      <c r="E28" s="527"/>
      <c r="F28" s="536"/>
      <c r="G28" s="543"/>
      <c r="H28" s="536"/>
      <c r="I28" s="536"/>
      <c r="J28" s="539"/>
      <c r="K28" s="540"/>
    </row>
    <row r="29" spans="1:11" ht="31.5">
      <c r="A29" s="532" t="s">
        <v>270</v>
      </c>
      <c r="B29" s="533"/>
      <c r="C29" s="533"/>
      <c r="D29" s="533"/>
      <c r="E29" s="527"/>
      <c r="F29" s="536">
        <v>13545050000</v>
      </c>
      <c r="G29" s="543"/>
      <c r="H29" s="536">
        <v>14706613000</v>
      </c>
      <c r="I29" s="536"/>
      <c r="J29" s="536">
        <f>+H29-F29</f>
        <v>1161563000</v>
      </c>
      <c r="K29" s="540"/>
    </row>
    <row r="30" spans="1:11" ht="31.5">
      <c r="A30" s="532" t="s">
        <v>271</v>
      </c>
      <c r="B30" s="533"/>
      <c r="C30" s="533"/>
      <c r="D30" s="533"/>
      <c r="E30" s="527"/>
      <c r="F30" s="536"/>
      <c r="G30" s="538">
        <v>4492730000</v>
      </c>
      <c r="H30" s="536"/>
      <c r="I30" s="536">
        <v>3393314000</v>
      </c>
      <c r="J30" s="539"/>
      <c r="K30" s="537">
        <f>+I30-G30</f>
        <v>-1099416000</v>
      </c>
    </row>
    <row r="31" spans="1:11" ht="31.5">
      <c r="A31" s="532"/>
      <c r="B31" s="533"/>
      <c r="C31" s="533"/>
      <c r="D31" s="533"/>
      <c r="E31" s="527"/>
      <c r="F31" s="536"/>
      <c r="G31" s="538"/>
      <c r="H31" s="536"/>
      <c r="I31" s="536"/>
      <c r="J31" s="539"/>
      <c r="K31" s="540"/>
    </row>
    <row r="32" spans="1:11" ht="31.5">
      <c r="A32" s="541" t="s">
        <v>278</v>
      </c>
      <c r="B32" s="542"/>
      <c r="C32" s="542"/>
      <c r="D32" s="542"/>
      <c r="E32" s="527"/>
      <c r="F32" s="536"/>
      <c r="G32" s="538"/>
      <c r="H32" s="536"/>
      <c r="I32" s="536"/>
      <c r="J32" s="539"/>
      <c r="K32" s="540"/>
    </row>
    <row r="33" spans="1:11" ht="31.5">
      <c r="A33" s="532" t="s">
        <v>270</v>
      </c>
      <c r="B33" s="533"/>
      <c r="C33" s="533"/>
      <c r="D33" s="533"/>
      <c r="E33" s="527"/>
      <c r="F33" s="536">
        <v>15922098000</v>
      </c>
      <c r="G33" s="538"/>
      <c r="H33" s="536">
        <v>15711401000</v>
      </c>
      <c r="I33" s="536"/>
      <c r="J33" s="536">
        <f>+H33-F33</f>
        <v>-210697000</v>
      </c>
      <c r="K33" s="540"/>
    </row>
    <row r="34" spans="1:11" ht="31.5">
      <c r="A34" s="532" t="s">
        <v>271</v>
      </c>
      <c r="B34" s="533"/>
      <c r="C34" s="533"/>
      <c r="D34" s="533"/>
      <c r="E34" s="527"/>
      <c r="F34" s="536"/>
      <c r="G34" s="538">
        <v>4244020000</v>
      </c>
      <c r="H34" s="536"/>
      <c r="I34" s="536">
        <v>3855397000</v>
      </c>
      <c r="J34" s="539"/>
      <c r="K34" s="537">
        <f>+I34-G34</f>
        <v>-388623000</v>
      </c>
    </row>
    <row r="35" spans="1:11" ht="31.5">
      <c r="A35" s="532"/>
      <c r="B35" s="533"/>
      <c r="C35" s="533"/>
      <c r="D35" s="533"/>
      <c r="E35" s="527"/>
      <c r="F35" s="536"/>
      <c r="G35" s="538"/>
      <c r="H35" s="536"/>
      <c r="I35" s="536"/>
      <c r="J35" s="539"/>
      <c r="K35" s="540"/>
    </row>
    <row r="36" spans="1:11" ht="31.5">
      <c r="A36" s="541" t="s">
        <v>279</v>
      </c>
      <c r="B36" s="542"/>
      <c r="C36" s="542"/>
      <c r="D36" s="542"/>
      <c r="E36" s="527"/>
      <c r="F36" s="536"/>
      <c r="G36" s="538"/>
      <c r="H36" s="536"/>
      <c r="I36" s="536"/>
      <c r="J36" s="539"/>
      <c r="K36" s="540"/>
    </row>
    <row r="37" spans="1:11" ht="31.5">
      <c r="A37" s="532" t="s">
        <v>270</v>
      </c>
      <c r="B37" s="533"/>
      <c r="C37" s="533"/>
      <c r="D37" s="533"/>
      <c r="E37" s="527"/>
      <c r="F37" s="536">
        <v>19213281000</v>
      </c>
      <c r="G37" s="538"/>
      <c r="H37" s="536">
        <v>21441495000</v>
      </c>
      <c r="I37" s="536"/>
      <c r="J37" s="536">
        <f>+H37-F37</f>
        <v>2228214000</v>
      </c>
      <c r="K37" s="540"/>
    </row>
    <row r="38" spans="1:11" ht="31.5">
      <c r="A38" s="532" t="s">
        <v>271</v>
      </c>
      <c r="B38" s="533"/>
      <c r="C38" s="533"/>
      <c r="D38" s="533"/>
      <c r="E38" s="527"/>
      <c r="F38" s="536"/>
      <c r="G38" s="538">
        <v>4555791000</v>
      </c>
      <c r="H38" s="536"/>
      <c r="I38" s="536">
        <v>3199645000</v>
      </c>
      <c r="J38" s="539"/>
      <c r="K38" s="537">
        <f>+I38-G38</f>
        <v>-1356146000</v>
      </c>
    </row>
    <row r="39" spans="1:11" ht="31.5">
      <c r="A39" s="532"/>
      <c r="B39" s="533"/>
      <c r="C39" s="533"/>
      <c r="D39" s="533"/>
      <c r="E39" s="527"/>
      <c r="F39" s="536"/>
      <c r="G39" s="538"/>
      <c r="H39" s="536"/>
      <c r="I39" s="536"/>
      <c r="J39" s="539"/>
      <c r="K39" s="540"/>
    </row>
    <row r="40" spans="1:11" ht="31.5">
      <c r="A40" s="541" t="s">
        <v>280</v>
      </c>
      <c r="B40" s="542"/>
      <c r="C40" s="542"/>
      <c r="D40" s="542"/>
      <c r="E40" s="527"/>
      <c r="F40" s="536"/>
      <c r="G40" s="538"/>
      <c r="H40" s="536"/>
      <c r="I40" s="536"/>
      <c r="J40" s="539"/>
      <c r="K40" s="540"/>
    </row>
    <row r="41" spans="1:11" ht="31.5">
      <c r="A41" s="532" t="s">
        <v>270</v>
      </c>
      <c r="B41" s="533"/>
      <c r="C41" s="533"/>
      <c r="D41" s="533"/>
      <c r="E41" s="527"/>
      <c r="F41" s="536">
        <v>18218842000</v>
      </c>
      <c r="G41" s="543"/>
      <c r="H41" s="536">
        <v>19750822000</v>
      </c>
      <c r="I41" s="536"/>
      <c r="J41" s="536">
        <f>+H41-F41</f>
        <v>1531980000</v>
      </c>
      <c r="K41" s="540"/>
    </row>
    <row r="42" spans="1:14" ht="30.75" customHeight="1">
      <c r="A42" s="544" t="s">
        <v>271</v>
      </c>
      <c r="B42" s="545"/>
      <c r="C42" s="545"/>
      <c r="D42" s="545"/>
      <c r="E42" s="546"/>
      <c r="F42" s="547"/>
      <c r="G42" s="547">
        <v>4218210000</v>
      </c>
      <c r="H42" s="548"/>
      <c r="I42" s="548">
        <v>3581233000</v>
      </c>
      <c r="J42" s="539"/>
      <c r="K42" s="537">
        <f>+I42-G42</f>
        <v>-636977000</v>
      </c>
      <c r="L42" s="12"/>
      <c r="M42" s="549"/>
      <c r="N42" s="550"/>
    </row>
    <row r="43" spans="1:14" ht="98.25" customHeight="1">
      <c r="A43" s="518"/>
      <c r="B43" s="518"/>
      <c r="C43" s="518"/>
      <c r="D43" s="518"/>
      <c r="E43" s="551"/>
      <c r="F43" s="552"/>
      <c r="G43" s="552"/>
      <c r="H43" s="553"/>
      <c r="I43" s="554"/>
      <c r="J43" s="555"/>
      <c r="K43" s="12"/>
      <c r="L43" s="12"/>
      <c r="M43" s="549"/>
      <c r="N43" s="550"/>
    </row>
    <row r="44" spans="1:14" ht="24.75" customHeight="1">
      <c r="A44" s="518" t="s">
        <v>281</v>
      </c>
      <c r="B44" s="518"/>
      <c r="C44" s="518"/>
      <c r="D44" s="518"/>
      <c r="E44" s="551"/>
      <c r="F44" s="552"/>
      <c r="G44" s="552"/>
      <c r="H44" s="556"/>
      <c r="I44" s="557"/>
      <c r="J44" s="555"/>
      <c r="K44" s="12"/>
      <c r="L44" s="12"/>
      <c r="M44" s="549"/>
      <c r="N44" s="550"/>
    </row>
    <row r="45" spans="1:14" ht="31.5">
      <c r="A45" s="558" t="s">
        <v>15</v>
      </c>
      <c r="B45" s="559"/>
      <c r="C45" s="559"/>
      <c r="D45" s="559"/>
      <c r="E45" s="551"/>
      <c r="F45" s="560"/>
      <c r="G45" s="560"/>
      <c r="H45" s="561"/>
      <c r="I45" s="562"/>
      <c r="J45" s="563"/>
      <c r="K45" s="550"/>
      <c r="L45" s="550"/>
      <c r="M45" s="550"/>
      <c r="N45" s="550"/>
    </row>
    <row r="46" spans="1:14" ht="31.5">
      <c r="A46" s="551" t="s">
        <v>282</v>
      </c>
      <c r="B46" s="551"/>
      <c r="C46" s="551"/>
      <c r="D46" s="551"/>
      <c r="E46" s="551"/>
      <c r="F46" s="564">
        <v>47500000</v>
      </c>
      <c r="G46" s="564">
        <v>52400</v>
      </c>
      <c r="H46" s="565"/>
      <c r="I46" s="566"/>
      <c r="J46" s="566"/>
      <c r="K46" s="567"/>
      <c r="L46" s="567"/>
      <c r="M46" s="567"/>
      <c r="N46" s="550"/>
    </row>
    <row r="47" spans="1:14" ht="31.5">
      <c r="A47" s="568" t="s">
        <v>283</v>
      </c>
      <c r="B47" s="568"/>
      <c r="C47" s="568"/>
      <c r="D47" s="568"/>
      <c r="E47" s="568"/>
      <c r="F47" s="564">
        <v>217213000</v>
      </c>
      <c r="G47" s="564">
        <v>256700</v>
      </c>
      <c r="H47" s="565"/>
      <c r="I47" s="566"/>
      <c r="J47" s="566"/>
      <c r="K47" s="567"/>
      <c r="L47" s="567"/>
      <c r="M47" s="567"/>
      <c r="N47" s="550"/>
    </row>
    <row r="48" spans="1:14" ht="31.5">
      <c r="A48" s="551" t="s">
        <v>284</v>
      </c>
      <c r="B48" s="551"/>
      <c r="C48" s="551"/>
      <c r="D48" s="551"/>
      <c r="E48" s="551"/>
      <c r="F48" s="569">
        <f>SUM(F46:F47)</f>
        <v>264713000</v>
      </c>
      <c r="G48" s="569">
        <f>SUM(G46:G47)</f>
        <v>309100</v>
      </c>
      <c r="H48" s="566"/>
      <c r="I48" s="566"/>
      <c r="J48" s="566"/>
      <c r="K48" s="567"/>
      <c r="L48" s="567"/>
      <c r="M48" s="567"/>
      <c r="N48" s="550"/>
    </row>
    <row r="49" spans="1:14" ht="18" customHeight="1">
      <c r="A49" s="551"/>
      <c r="B49" s="551"/>
      <c r="C49" s="551"/>
      <c r="D49" s="551"/>
      <c r="E49" s="551"/>
      <c r="F49" s="570"/>
      <c r="G49" s="570"/>
      <c r="H49" s="567"/>
      <c r="I49" s="567"/>
      <c r="J49" s="567"/>
      <c r="K49" s="567"/>
      <c r="L49" s="567"/>
      <c r="M49" s="567"/>
      <c r="N49" s="550"/>
    </row>
    <row r="50" spans="1:14" ht="37.5" customHeight="1">
      <c r="A50" s="558" t="s">
        <v>118</v>
      </c>
      <c r="B50" s="559"/>
      <c r="C50" s="559"/>
      <c r="D50" s="559"/>
      <c r="E50" s="568"/>
      <c r="F50" s="571"/>
      <c r="G50" s="571"/>
      <c r="H50" s="572"/>
      <c r="I50" s="567"/>
      <c r="J50" s="567"/>
      <c r="K50" s="567"/>
      <c r="L50" s="567"/>
      <c r="M50" s="567"/>
      <c r="N50" s="550"/>
    </row>
    <row r="51" spans="1:14" ht="30.75" customHeight="1">
      <c r="A51" s="551" t="s">
        <v>282</v>
      </c>
      <c r="B51" s="551"/>
      <c r="C51" s="551"/>
      <c r="D51" s="551"/>
      <c r="E51" s="551"/>
      <c r="F51" s="564">
        <v>70000000</v>
      </c>
      <c r="G51" s="573">
        <v>8000</v>
      </c>
      <c r="H51" s="572"/>
      <c r="I51" s="567"/>
      <c r="J51" s="567"/>
      <c r="K51" s="567"/>
      <c r="L51" s="567"/>
      <c r="M51" s="567"/>
      <c r="N51" s="550"/>
    </row>
    <row r="52" spans="1:14" ht="39.75" customHeight="1">
      <c r="A52" s="568" t="s">
        <v>283</v>
      </c>
      <c r="B52" s="568"/>
      <c r="C52" s="568"/>
      <c r="D52" s="568"/>
      <c r="E52" s="568"/>
      <c r="F52" s="564">
        <v>70850000</v>
      </c>
      <c r="G52" s="574">
        <v>319600</v>
      </c>
      <c r="H52" s="572"/>
      <c r="I52" s="567"/>
      <c r="J52" s="567"/>
      <c r="K52" s="567"/>
      <c r="L52" s="567"/>
      <c r="M52" s="567"/>
      <c r="N52" s="550"/>
    </row>
    <row r="53" spans="1:14" ht="45.75" customHeight="1">
      <c r="A53" s="551" t="s">
        <v>285</v>
      </c>
      <c r="B53" s="551"/>
      <c r="C53" s="551"/>
      <c r="D53" s="551"/>
      <c r="E53" s="568"/>
      <c r="F53" s="575">
        <f>SUM(F51:F52)</f>
        <v>140850000</v>
      </c>
      <c r="G53" s="575">
        <f>SUM(G51:G52)</f>
        <v>327600</v>
      </c>
      <c r="H53" s="572"/>
      <c r="I53" s="567"/>
      <c r="J53" s="567"/>
      <c r="K53" s="567"/>
      <c r="L53" s="567"/>
      <c r="M53" s="567"/>
      <c r="N53" s="550"/>
    </row>
    <row r="54" spans="1:14" ht="21.75" customHeight="1">
      <c r="A54" s="551"/>
      <c r="B54" s="551"/>
      <c r="C54" s="551"/>
      <c r="D54" s="551"/>
      <c r="E54" s="568"/>
      <c r="F54" s="576"/>
      <c r="G54" s="576"/>
      <c r="H54" s="572"/>
      <c r="I54" s="567"/>
      <c r="J54" s="567"/>
      <c r="K54" s="567"/>
      <c r="L54" s="567"/>
      <c r="M54" s="567"/>
      <c r="N54" s="550"/>
    </row>
    <row r="55" spans="1:14" ht="40.5" customHeight="1">
      <c r="A55" s="577" t="s">
        <v>286</v>
      </c>
      <c r="B55" s="577"/>
      <c r="C55" s="577"/>
      <c r="D55" s="578"/>
      <c r="E55" s="568"/>
      <c r="F55" s="576">
        <f>+F48+F53</f>
        <v>405563000</v>
      </c>
      <c r="G55" s="576">
        <f>+G48+G53</f>
        <v>636700</v>
      </c>
      <c r="H55" s="579"/>
      <c r="I55" s="567"/>
      <c r="J55" s="567"/>
      <c r="K55" s="567"/>
      <c r="L55" s="567"/>
      <c r="M55" s="567"/>
      <c r="N55" s="550"/>
    </row>
    <row r="56" spans="6:14" ht="27">
      <c r="F56" s="580"/>
      <c r="G56" s="580"/>
      <c r="H56" s="580"/>
      <c r="I56" s="567"/>
      <c r="J56" s="567"/>
      <c r="K56" s="567"/>
      <c r="L56" s="567"/>
      <c r="M56" s="567"/>
      <c r="N56" s="550"/>
    </row>
    <row r="57" spans="1:14" ht="31.5">
      <c r="A57" s="518" t="s">
        <v>287</v>
      </c>
      <c r="B57" s="518"/>
      <c r="C57" s="518"/>
      <c r="D57" s="551"/>
      <c r="F57" s="580"/>
      <c r="G57" s="580"/>
      <c r="H57" s="580"/>
      <c r="I57" s="567"/>
      <c r="J57" s="567"/>
      <c r="K57" s="567"/>
      <c r="L57" s="567"/>
      <c r="M57" s="567"/>
      <c r="N57" s="550"/>
    </row>
    <row r="58" spans="1:14" ht="31.5">
      <c r="A58" s="558" t="s">
        <v>15</v>
      </c>
      <c r="B58" s="559"/>
      <c r="C58" s="559"/>
      <c r="D58" s="559"/>
      <c r="E58" s="551"/>
      <c r="F58" s="570"/>
      <c r="G58" s="570"/>
      <c r="H58" s="567"/>
      <c r="I58" s="567"/>
      <c r="J58" s="567"/>
      <c r="K58" s="567"/>
      <c r="L58" s="567"/>
      <c r="M58" s="567"/>
      <c r="N58" s="550"/>
    </row>
    <row r="59" spans="1:14" ht="74.25" customHeight="1">
      <c r="A59" s="578" t="s">
        <v>288</v>
      </c>
      <c r="B59" s="578"/>
      <c r="C59" s="578"/>
      <c r="D59" s="578"/>
      <c r="E59" s="568"/>
      <c r="F59" s="571">
        <v>1940000000</v>
      </c>
      <c r="G59" s="571">
        <v>3252000</v>
      </c>
      <c r="I59" s="567"/>
      <c r="J59" s="550"/>
      <c r="K59" s="550"/>
      <c r="L59" s="550"/>
      <c r="M59" s="581"/>
      <c r="N59" s="550"/>
    </row>
    <row r="60" spans="1:14" ht="31.5">
      <c r="A60" s="578"/>
      <c r="B60" s="578"/>
      <c r="C60" s="578"/>
      <c r="D60" s="578"/>
      <c r="E60" s="568"/>
      <c r="F60" s="571"/>
      <c r="G60" s="571"/>
      <c r="I60" s="567"/>
      <c r="J60" s="550"/>
      <c r="K60" s="550"/>
      <c r="L60" s="550"/>
      <c r="M60" s="581"/>
      <c r="N60" s="550"/>
    </row>
    <row r="61" spans="1:14" ht="31.5">
      <c r="A61" s="551" t="s">
        <v>284</v>
      </c>
      <c r="B61" s="551"/>
      <c r="C61" s="551"/>
      <c r="D61" s="551"/>
      <c r="E61" s="568"/>
      <c r="F61" s="582">
        <v>1940000</v>
      </c>
      <c r="G61" s="576">
        <v>3252000</v>
      </c>
      <c r="I61" s="567"/>
      <c r="J61" s="550"/>
      <c r="K61" s="550"/>
      <c r="L61" s="550"/>
      <c r="M61" s="581"/>
      <c r="N61" s="550"/>
    </row>
    <row r="62" spans="1:14" ht="31.5">
      <c r="A62" s="551"/>
      <c r="B62" s="551"/>
      <c r="C62" s="551"/>
      <c r="D62" s="551"/>
      <c r="E62" s="551"/>
      <c r="F62" s="583"/>
      <c r="G62" s="571"/>
      <c r="H62" s="584"/>
      <c r="I62" s="567"/>
      <c r="J62" s="585"/>
      <c r="K62" s="585"/>
      <c r="L62" s="585"/>
      <c r="M62" s="567"/>
      <c r="N62" s="550"/>
    </row>
    <row r="63" spans="1:14" ht="31.5">
      <c r="A63" s="558" t="s">
        <v>118</v>
      </c>
      <c r="B63" s="559"/>
      <c r="C63" s="559"/>
      <c r="D63" s="559"/>
      <c r="E63" s="551"/>
      <c r="F63" s="583"/>
      <c r="G63" s="571"/>
      <c r="H63" s="584"/>
      <c r="I63" s="567"/>
      <c r="J63" s="585"/>
      <c r="K63" s="585"/>
      <c r="L63" s="585"/>
      <c r="M63" s="567"/>
      <c r="N63" s="550"/>
    </row>
    <row r="64" spans="1:14" ht="31.5">
      <c r="A64" s="586" t="s">
        <v>289</v>
      </c>
      <c r="B64" s="586"/>
      <c r="C64" s="586"/>
      <c r="D64" s="586"/>
      <c r="E64" s="586"/>
      <c r="F64" s="571">
        <v>11612363000</v>
      </c>
      <c r="G64" s="571">
        <v>15326820</v>
      </c>
      <c r="H64" s="585"/>
      <c r="I64" s="567"/>
      <c r="J64" s="585"/>
      <c r="K64" s="585"/>
      <c r="L64" s="585"/>
      <c r="M64" s="567"/>
      <c r="N64" s="550"/>
    </row>
    <row r="65" spans="1:14" ht="31.5">
      <c r="A65" s="551" t="s">
        <v>290</v>
      </c>
      <c r="B65" s="551"/>
      <c r="C65" s="551"/>
      <c r="D65" s="551"/>
      <c r="E65" s="551"/>
      <c r="F65" s="571"/>
      <c r="G65" s="571"/>
      <c r="I65" s="567"/>
      <c r="J65" s="550"/>
      <c r="K65" s="550"/>
      <c r="L65" s="550"/>
      <c r="M65" s="581"/>
      <c r="N65" s="550"/>
    </row>
    <row r="66" spans="1:14" ht="18.75" customHeight="1">
      <c r="A66" s="551"/>
      <c r="B66" s="551"/>
      <c r="C66" s="551"/>
      <c r="D66" s="551"/>
      <c r="E66" s="551"/>
      <c r="F66" s="583"/>
      <c r="G66" s="571"/>
      <c r="I66" s="567"/>
      <c r="J66" s="550"/>
      <c r="K66" s="550"/>
      <c r="L66" s="550"/>
      <c r="M66" s="581"/>
      <c r="N66" s="550"/>
    </row>
    <row r="67" spans="1:14" ht="31.5">
      <c r="A67" s="587" t="s">
        <v>291</v>
      </c>
      <c r="B67" s="587"/>
      <c r="C67" s="587"/>
      <c r="D67" s="587"/>
      <c r="E67" s="587"/>
      <c r="F67" s="588"/>
      <c r="G67" s="588"/>
      <c r="H67" s="572"/>
      <c r="I67" s="567"/>
      <c r="J67" s="567"/>
      <c r="K67" s="567"/>
      <c r="L67" s="567"/>
      <c r="M67" s="567"/>
      <c r="N67" s="550"/>
    </row>
    <row r="68" spans="1:14" ht="31.5">
      <c r="A68" s="589" t="s">
        <v>292</v>
      </c>
      <c r="B68" s="589"/>
      <c r="C68" s="589"/>
      <c r="D68" s="589"/>
      <c r="E68" s="518"/>
      <c r="F68" s="590">
        <v>20906400000</v>
      </c>
      <c r="G68" s="590">
        <v>27313870</v>
      </c>
      <c r="H68" s="591"/>
      <c r="I68" s="567"/>
      <c r="J68" s="567"/>
      <c r="K68" s="567"/>
      <c r="L68" s="567"/>
      <c r="M68" s="567"/>
      <c r="N68" s="550"/>
    </row>
    <row r="69" spans="1:14" ht="31.5">
      <c r="A69" s="586" t="s">
        <v>289</v>
      </c>
      <c r="B69" s="586"/>
      <c r="C69" s="586"/>
      <c r="D69" s="586"/>
      <c r="E69" s="518"/>
      <c r="F69" s="590"/>
      <c r="G69" s="590"/>
      <c r="H69" s="591"/>
      <c r="I69" s="567"/>
      <c r="J69" s="567"/>
      <c r="K69" s="567"/>
      <c r="L69" s="567"/>
      <c r="M69" s="567"/>
      <c r="N69" s="550"/>
    </row>
    <row r="70" spans="1:14" ht="31.5">
      <c r="A70" s="551" t="s">
        <v>290</v>
      </c>
      <c r="B70" s="551"/>
      <c r="C70" s="551"/>
      <c r="D70" s="551"/>
      <c r="E70" s="518"/>
      <c r="F70" s="590"/>
      <c r="G70" s="590"/>
      <c r="H70" s="592"/>
      <c r="I70" s="593"/>
      <c r="J70" s="550"/>
      <c r="K70" s="550"/>
      <c r="L70" s="550"/>
      <c r="M70" s="550"/>
      <c r="N70" s="550"/>
    </row>
    <row r="71" spans="1:14" ht="31.5">
      <c r="A71" s="551" t="s">
        <v>285</v>
      </c>
      <c r="B71" s="551"/>
      <c r="C71" s="551"/>
      <c r="D71" s="551"/>
      <c r="E71" s="518"/>
      <c r="F71" s="594">
        <f>SUM(F64:F70)</f>
        <v>32518763000</v>
      </c>
      <c r="G71" s="594">
        <f>SUM(G64:G70)</f>
        <v>42640690</v>
      </c>
      <c r="I71" s="595"/>
      <c r="J71" s="550"/>
      <c r="K71" s="550"/>
      <c r="L71" s="550"/>
      <c r="M71" s="550"/>
      <c r="N71" s="550"/>
    </row>
    <row r="72" spans="1:14" ht="31.5">
      <c r="A72" s="551"/>
      <c r="B72" s="551"/>
      <c r="C72" s="551"/>
      <c r="D72" s="551"/>
      <c r="E72" s="518"/>
      <c r="F72" s="596"/>
      <c r="G72" s="596"/>
      <c r="I72" s="595"/>
      <c r="J72" s="550"/>
      <c r="K72" s="550"/>
      <c r="L72" s="550"/>
      <c r="M72" s="550"/>
      <c r="N72" s="550"/>
    </row>
    <row r="73" spans="1:14" ht="31.5">
      <c r="A73" s="577" t="s">
        <v>293</v>
      </c>
      <c r="B73" s="577"/>
      <c r="C73" s="577"/>
      <c r="D73" s="578"/>
      <c r="E73" s="518"/>
      <c r="F73" s="596">
        <f>+F61+F71</f>
        <v>32520703000</v>
      </c>
      <c r="G73" s="596">
        <f>+G61+G71</f>
        <v>45892690</v>
      </c>
      <c r="I73" s="595"/>
      <c r="J73" s="550"/>
      <c r="K73" s="550"/>
      <c r="L73" s="550"/>
      <c r="M73" s="550"/>
      <c r="N73" s="550"/>
    </row>
    <row r="74" spans="1:14" ht="18" customHeight="1">
      <c r="A74" s="551"/>
      <c r="B74" s="551"/>
      <c r="C74" s="551"/>
      <c r="D74" s="551"/>
      <c r="E74" s="518"/>
      <c r="F74" s="551"/>
      <c r="G74" s="551"/>
      <c r="I74" s="593"/>
      <c r="J74" s="550"/>
      <c r="K74" s="550"/>
      <c r="L74" s="550"/>
      <c r="M74" s="550"/>
      <c r="N74" s="550"/>
    </row>
    <row r="75" spans="1:14" ht="27" customHeight="1">
      <c r="A75" s="597" t="s">
        <v>294</v>
      </c>
      <c r="B75" s="597"/>
      <c r="C75" s="597"/>
      <c r="D75" s="597"/>
      <c r="E75" s="587"/>
      <c r="F75" s="598">
        <f>+F55+F73</f>
        <v>32926266000</v>
      </c>
      <c r="G75" s="598"/>
      <c r="I75" s="550"/>
      <c r="J75" s="550"/>
      <c r="K75" s="550"/>
      <c r="L75" s="550"/>
      <c r="M75" s="550"/>
      <c r="N75" s="550"/>
    </row>
    <row r="76" spans="2:14" ht="22.5" customHeight="1">
      <c r="B76" s="599"/>
      <c r="C76" s="599"/>
      <c r="D76" s="600"/>
      <c r="I76" s="550"/>
      <c r="J76" s="550"/>
      <c r="K76" s="550"/>
      <c r="L76" s="550"/>
      <c r="M76" s="550"/>
      <c r="N76" s="550"/>
    </row>
    <row r="77" spans="2:7" ht="22.5" customHeight="1">
      <c r="B77" s="599"/>
      <c r="C77" s="599"/>
      <c r="D77" s="600"/>
      <c r="F77" s="601"/>
      <c r="G77" s="601"/>
    </row>
    <row r="78" spans="4:10" s="550" customFormat="1" ht="18.75">
      <c r="D78" s="602"/>
      <c r="E78" s="602"/>
      <c r="F78" s="603"/>
      <c r="G78" s="604"/>
      <c r="H78" s="604"/>
      <c r="I78" s="605"/>
      <c r="J78" s="606"/>
    </row>
    <row r="79" spans="1:10" s="550" customFormat="1" ht="37.5">
      <c r="A79" s="515" t="s">
        <v>261</v>
      </c>
      <c r="B79" s="515"/>
      <c r="C79" s="515"/>
      <c r="D79" s="515"/>
      <c r="E79" s="515"/>
      <c r="F79" s="515"/>
      <c r="G79" s="515"/>
      <c r="H79" s="604"/>
      <c r="I79" s="605"/>
      <c r="J79" s="606"/>
    </row>
    <row r="80" spans="1:10" s="550" customFormat="1" ht="31.5">
      <c r="A80" s="518"/>
      <c r="B80" s="518"/>
      <c r="C80" s="518"/>
      <c r="D80" s="518" t="s">
        <v>295</v>
      </c>
      <c r="E80" s="518"/>
      <c r="F80" s="518"/>
      <c r="G80" s="517" t="s">
        <v>296</v>
      </c>
      <c r="H80" s="607"/>
      <c r="I80" s="608"/>
      <c r="J80" s="606"/>
    </row>
    <row r="81" spans="1:10" s="550" customFormat="1" ht="31.5" customHeight="1">
      <c r="A81" s="519"/>
      <c r="B81" s="609"/>
      <c r="C81" s="551"/>
      <c r="D81" s="551"/>
      <c r="E81" s="551"/>
      <c r="F81" s="610" t="s">
        <v>10</v>
      </c>
      <c r="G81" s="610" t="s">
        <v>12</v>
      </c>
      <c r="H81" s="607"/>
      <c r="I81" s="608"/>
      <c r="J81" s="606"/>
    </row>
    <row r="82" spans="1:10" s="550" customFormat="1" ht="31.5">
      <c r="A82" s="518"/>
      <c r="B82" s="518"/>
      <c r="C82" s="518"/>
      <c r="D82" s="518"/>
      <c r="E82" s="551"/>
      <c r="F82" s="610"/>
      <c r="G82" s="610"/>
      <c r="H82" s="607"/>
      <c r="I82" s="608"/>
      <c r="J82" s="606"/>
    </row>
    <row r="83" spans="1:10" s="550" customFormat="1" ht="31.5">
      <c r="A83" s="518" t="s">
        <v>297</v>
      </c>
      <c r="B83" s="518"/>
      <c r="C83" s="518"/>
      <c r="D83" s="518"/>
      <c r="E83" s="551"/>
      <c r="F83" s="611"/>
      <c r="G83" s="611"/>
      <c r="H83" s="612"/>
      <c r="I83" s="608"/>
      <c r="J83" s="606"/>
    </row>
    <row r="84" spans="1:10" s="550" customFormat="1" ht="31.5">
      <c r="A84" s="558" t="s">
        <v>15</v>
      </c>
      <c r="B84" s="559"/>
      <c r="C84" s="559"/>
      <c r="D84" s="559"/>
      <c r="E84" s="551"/>
      <c r="F84" s="518"/>
      <c r="G84" s="518"/>
      <c r="H84" s="612"/>
      <c r="I84" s="608"/>
      <c r="J84" s="606"/>
    </row>
    <row r="85" spans="1:10" s="550" customFormat="1" ht="31.5">
      <c r="A85" s="551" t="s">
        <v>282</v>
      </c>
      <c r="B85" s="551"/>
      <c r="C85" s="551"/>
      <c r="D85" s="551"/>
      <c r="E85" s="551"/>
      <c r="F85" s="564">
        <v>47500</v>
      </c>
      <c r="G85" s="564">
        <v>52400</v>
      </c>
      <c r="H85" s="612"/>
      <c r="I85" s="608"/>
      <c r="J85" s="606"/>
    </row>
    <row r="86" spans="1:10" s="550" customFormat="1" ht="31.5">
      <c r="A86" s="568" t="s">
        <v>283</v>
      </c>
      <c r="B86" s="568"/>
      <c r="C86" s="568"/>
      <c r="D86" s="568"/>
      <c r="E86" s="568"/>
      <c r="F86" s="564">
        <v>217213</v>
      </c>
      <c r="G86" s="564">
        <v>256700</v>
      </c>
      <c r="H86" s="613"/>
      <c r="I86" s="613"/>
      <c r="J86" s="606"/>
    </row>
    <row r="87" spans="1:12" s="550" customFormat="1" ht="31.5" customHeight="1">
      <c r="A87" s="578" t="s">
        <v>288</v>
      </c>
      <c r="B87" s="578"/>
      <c r="C87" s="578"/>
      <c r="D87" s="578"/>
      <c r="E87" s="568"/>
      <c r="F87" s="571">
        <v>1940000</v>
      </c>
      <c r="G87" s="571">
        <v>3252000</v>
      </c>
      <c r="H87" s="614"/>
      <c r="I87" s="614"/>
      <c r="J87" s="614"/>
      <c r="K87" s="614"/>
      <c r="L87" s="614"/>
    </row>
    <row r="88" spans="1:12" ht="31.5">
      <c r="A88" s="578"/>
      <c r="B88" s="578"/>
      <c r="C88" s="578"/>
      <c r="D88" s="578"/>
      <c r="E88" s="568"/>
      <c r="F88" s="571"/>
      <c r="G88" s="571"/>
      <c r="H88" s="615"/>
      <c r="I88" s="615"/>
      <c r="J88" s="615"/>
      <c r="K88" s="615"/>
      <c r="L88" s="615"/>
    </row>
    <row r="89" spans="1:12" ht="31.5">
      <c r="A89" s="551" t="s">
        <v>284</v>
      </c>
      <c r="B89" s="551"/>
      <c r="C89" s="551"/>
      <c r="D89" s="551"/>
      <c r="E89" s="551"/>
      <c r="F89" s="616">
        <f>SUM(F85:F88)</f>
        <v>2204713</v>
      </c>
      <c r="G89" s="616">
        <f>SUM(G85:G88)</f>
        <v>3561100</v>
      </c>
      <c r="H89" s="615"/>
      <c r="I89" s="615"/>
      <c r="J89" s="615"/>
      <c r="K89" s="615"/>
      <c r="L89" s="615"/>
    </row>
    <row r="90" spans="1:12" ht="31.5">
      <c r="A90" s="551"/>
      <c r="B90" s="551"/>
      <c r="C90" s="551"/>
      <c r="D90" s="551"/>
      <c r="E90" s="551"/>
      <c r="F90" s="617"/>
      <c r="G90" s="618"/>
      <c r="H90" s="615"/>
      <c r="I90" s="615"/>
      <c r="J90" s="615"/>
      <c r="K90" s="615"/>
      <c r="L90" s="615"/>
    </row>
    <row r="91" spans="1:12" ht="31.5">
      <c r="A91" s="619" t="s">
        <v>38</v>
      </c>
      <c r="B91" s="619"/>
      <c r="C91" s="619"/>
      <c r="D91" s="619"/>
      <c r="E91" s="620"/>
      <c r="F91" s="617"/>
      <c r="G91" s="618"/>
      <c r="H91" s="615"/>
      <c r="I91" s="615"/>
      <c r="J91" s="615"/>
      <c r="K91" s="615"/>
      <c r="L91" s="615"/>
    </row>
    <row r="92" spans="1:12" ht="31.5">
      <c r="A92" s="551" t="s">
        <v>282</v>
      </c>
      <c r="B92" s="551"/>
      <c r="C92" s="551"/>
      <c r="D92" s="551"/>
      <c r="E92" s="551"/>
      <c r="F92" s="564">
        <v>70000</v>
      </c>
      <c r="G92" s="573">
        <v>8000</v>
      </c>
      <c r="H92" s="615"/>
      <c r="I92" s="615"/>
      <c r="J92" s="615"/>
      <c r="K92" s="615"/>
      <c r="L92" s="615"/>
    </row>
    <row r="93" spans="1:12" ht="31.5">
      <c r="A93" s="568" t="s">
        <v>283</v>
      </c>
      <c r="B93" s="568"/>
      <c r="C93" s="568"/>
      <c r="D93" s="568"/>
      <c r="E93" s="568"/>
      <c r="F93" s="564">
        <v>70850</v>
      </c>
      <c r="G93" s="574">
        <v>319600</v>
      </c>
      <c r="H93" s="615"/>
      <c r="I93" s="615"/>
      <c r="J93" s="615"/>
      <c r="K93" s="615"/>
      <c r="L93" s="615"/>
    </row>
    <row r="94" spans="1:12" ht="31.5">
      <c r="A94" s="586" t="s">
        <v>289</v>
      </c>
      <c r="B94" s="586"/>
      <c r="C94" s="586"/>
      <c r="D94" s="586"/>
      <c r="E94" s="586"/>
      <c r="F94" s="571">
        <v>11612363</v>
      </c>
      <c r="G94" s="571">
        <v>15326820</v>
      </c>
      <c r="H94" s="615"/>
      <c r="I94" s="615"/>
      <c r="J94" s="615"/>
      <c r="K94" s="615"/>
      <c r="L94" s="615"/>
    </row>
    <row r="95" spans="1:12" ht="31.5">
      <c r="A95" s="551" t="s">
        <v>290</v>
      </c>
      <c r="B95" s="551"/>
      <c r="C95" s="551"/>
      <c r="D95" s="551"/>
      <c r="E95" s="551"/>
      <c r="F95" s="571"/>
      <c r="G95" s="571"/>
      <c r="H95" s="615"/>
      <c r="I95" s="615"/>
      <c r="J95" s="615"/>
      <c r="K95" s="615"/>
      <c r="L95" s="615"/>
    </row>
    <row r="96" spans="1:12" ht="31.5">
      <c r="A96" s="551"/>
      <c r="B96" s="551"/>
      <c r="C96" s="551"/>
      <c r="D96" s="551"/>
      <c r="E96" s="551"/>
      <c r="F96" s="583"/>
      <c r="G96" s="571"/>
      <c r="H96" s="615"/>
      <c r="I96" s="615"/>
      <c r="J96" s="615"/>
      <c r="K96" s="615"/>
      <c r="L96" s="615"/>
    </row>
    <row r="97" spans="1:12" ht="31.5">
      <c r="A97" s="587" t="s">
        <v>291</v>
      </c>
      <c r="B97" s="587"/>
      <c r="C97" s="587"/>
      <c r="D97" s="587"/>
      <c r="E97" s="587"/>
      <c r="F97" s="588"/>
      <c r="G97" s="588"/>
      <c r="H97" s="615"/>
      <c r="I97" s="615"/>
      <c r="J97" s="615"/>
      <c r="K97" s="615"/>
      <c r="L97" s="615"/>
    </row>
    <row r="98" spans="1:12" ht="31.5">
      <c r="A98" s="589" t="s">
        <v>292</v>
      </c>
      <c r="B98" s="589"/>
      <c r="C98" s="589"/>
      <c r="D98" s="589"/>
      <c r="E98" s="518"/>
      <c r="F98" s="590">
        <v>20906400</v>
      </c>
      <c r="G98" s="590">
        <v>27313870</v>
      </c>
      <c r="H98" s="615"/>
      <c r="I98" s="615"/>
      <c r="J98" s="615"/>
      <c r="K98" s="615"/>
      <c r="L98" s="615"/>
    </row>
    <row r="99" spans="1:12" ht="31.5">
      <c r="A99" s="586" t="s">
        <v>289</v>
      </c>
      <c r="B99" s="586"/>
      <c r="C99" s="586"/>
      <c r="D99" s="586"/>
      <c r="E99" s="518"/>
      <c r="F99" s="590"/>
      <c r="G99" s="590"/>
      <c r="H99" s="615"/>
      <c r="I99" s="615"/>
      <c r="J99" s="615"/>
      <c r="K99" s="615"/>
      <c r="L99" s="615"/>
    </row>
    <row r="100" spans="1:12" ht="31.5">
      <c r="A100" s="551" t="s">
        <v>290</v>
      </c>
      <c r="B100" s="551"/>
      <c r="C100" s="551"/>
      <c r="D100" s="551"/>
      <c r="E100" s="518"/>
      <c r="F100" s="590"/>
      <c r="G100" s="590"/>
      <c r="H100" s="615"/>
      <c r="I100" s="615"/>
      <c r="J100" s="615"/>
      <c r="K100" s="615"/>
      <c r="L100" s="615"/>
    </row>
    <row r="101" spans="1:12" ht="31.5">
      <c r="A101" s="551" t="s">
        <v>285</v>
      </c>
      <c r="B101" s="551"/>
      <c r="C101" s="551"/>
      <c r="D101" s="551"/>
      <c r="E101" s="518"/>
      <c r="F101" s="621">
        <f>+F92+F93+F94+F98</f>
        <v>32659613</v>
      </c>
      <c r="G101" s="621">
        <f>+G92+G93+G94+G98</f>
        <v>42968290</v>
      </c>
      <c r="H101" s="615"/>
      <c r="I101" s="615"/>
      <c r="J101" s="615"/>
      <c r="K101" s="615"/>
      <c r="L101" s="615"/>
    </row>
    <row r="102" spans="1:12" ht="31.5">
      <c r="A102" s="551"/>
      <c r="B102" s="551"/>
      <c r="C102" s="551"/>
      <c r="D102" s="551"/>
      <c r="E102" s="518"/>
      <c r="F102" s="551"/>
      <c r="G102" s="551"/>
      <c r="H102" s="615"/>
      <c r="I102" s="615"/>
      <c r="J102" s="615"/>
      <c r="K102" s="615"/>
      <c r="L102" s="615"/>
    </row>
    <row r="103" spans="1:12" ht="31.5" customHeight="1">
      <c r="A103" s="597" t="s">
        <v>294</v>
      </c>
      <c r="B103" s="597"/>
      <c r="C103" s="597"/>
      <c r="D103" s="597"/>
      <c r="E103" s="587"/>
      <c r="F103" s="598">
        <f>+F89+F101</f>
        <v>34864326</v>
      </c>
      <c r="G103" s="598">
        <f>+G89+G101</f>
        <v>46529390</v>
      </c>
      <c r="H103" s="615"/>
      <c r="I103" s="615"/>
      <c r="J103" s="615"/>
      <c r="K103" s="615"/>
      <c r="L103" s="615"/>
    </row>
  </sheetData>
  <sheetProtection selectLockedCells="1" selectUnlockedCells="1"/>
  <mergeCells count="25">
    <mergeCell ref="A1:I1"/>
    <mergeCell ref="F3:G3"/>
    <mergeCell ref="H3:I3"/>
    <mergeCell ref="J3:K3"/>
    <mergeCell ref="L42:L43"/>
    <mergeCell ref="A59:D60"/>
    <mergeCell ref="F59:F60"/>
    <mergeCell ref="G59:G60"/>
    <mergeCell ref="F64:F65"/>
    <mergeCell ref="G64:G65"/>
    <mergeCell ref="F68:F70"/>
    <mergeCell ref="G68:G70"/>
    <mergeCell ref="A75:D75"/>
    <mergeCell ref="A79:G79"/>
    <mergeCell ref="F81:F82"/>
    <mergeCell ref="G81:G82"/>
    <mergeCell ref="A87:D88"/>
    <mergeCell ref="F87:F88"/>
    <mergeCell ref="G87:G88"/>
    <mergeCell ref="A91:D91"/>
    <mergeCell ref="F94:F95"/>
    <mergeCell ref="G94:G95"/>
    <mergeCell ref="F98:F100"/>
    <mergeCell ref="G98:G100"/>
    <mergeCell ref="A103:D103"/>
  </mergeCells>
  <printOptions/>
  <pageMargins left="0.8701388888888889" right="0" top="0.5" bottom="0" header="0.5118055555555555" footer="0.5118055555555555"/>
  <pageSetup horizontalDpi="300" verticalDpi="300" orientation="landscape" paperSize="9" scale="41"/>
  <rowBreaks count="2" manualBreakCount="2">
    <brk id="42" max="255" man="1"/>
    <brk id="76" max="255" man="1"/>
  </rowBreaks>
</worksheet>
</file>

<file path=xl/worksheets/sheet8.xml><?xml version="1.0" encoding="utf-8"?>
<worksheet xmlns="http://schemas.openxmlformats.org/spreadsheetml/2006/main" xmlns:r="http://schemas.openxmlformats.org/officeDocument/2006/relationships">
  <dimension ref="A1:I24"/>
  <sheetViews>
    <sheetView zoomScale="76" zoomScaleNormal="76" workbookViewId="0" topLeftCell="A1">
      <selection activeCell="A1" sqref="A1"/>
    </sheetView>
  </sheetViews>
  <sheetFormatPr defaultColWidth="9.140625" defaultRowHeight="12.75"/>
  <cols>
    <col min="6" max="7" width="25.140625" style="0" customWidth="1"/>
    <col min="8" max="8" width="22.57421875" style="0" customWidth="1"/>
    <col min="9" max="9" width="25.140625" style="0" customWidth="1"/>
  </cols>
  <sheetData>
    <row r="1" spans="1:9" ht="37.5">
      <c r="A1" s="515" t="s">
        <v>261</v>
      </c>
      <c r="B1" s="515"/>
      <c r="C1" s="515"/>
      <c r="D1" s="515"/>
      <c r="E1" s="515"/>
      <c r="F1" s="515"/>
      <c r="G1" s="515"/>
      <c r="H1" s="515"/>
      <c r="I1" s="515"/>
    </row>
    <row r="2" spans="1:9" ht="31.5">
      <c r="A2" s="518"/>
      <c r="B2" s="518"/>
      <c r="C2" s="518"/>
      <c r="D2" s="518" t="s">
        <v>295</v>
      </c>
      <c r="E2" s="518"/>
      <c r="F2" s="518"/>
      <c r="G2" s="518"/>
      <c r="H2" s="518"/>
      <c r="I2" s="517" t="s">
        <v>296</v>
      </c>
    </row>
    <row r="3" spans="1:9" ht="31.5" customHeight="1">
      <c r="A3" s="519"/>
      <c r="B3" s="609"/>
      <c r="C3" s="551"/>
      <c r="D3" s="551"/>
      <c r="E3" s="551"/>
      <c r="F3" s="610" t="s">
        <v>298</v>
      </c>
      <c r="G3" s="610" t="s">
        <v>10</v>
      </c>
      <c r="H3" s="610" t="s">
        <v>299</v>
      </c>
      <c r="I3" s="610" t="s">
        <v>12</v>
      </c>
    </row>
    <row r="4" spans="1:9" ht="31.5">
      <c r="A4" s="518"/>
      <c r="B4" s="518"/>
      <c r="C4" s="518"/>
      <c r="D4" s="518"/>
      <c r="E4" s="551"/>
      <c r="F4" s="610"/>
      <c r="G4" s="610"/>
      <c r="H4" s="610"/>
      <c r="I4" s="610"/>
    </row>
    <row r="5" spans="1:9" ht="31.5">
      <c r="A5" s="558" t="s">
        <v>15</v>
      </c>
      <c r="B5" s="559"/>
      <c r="C5" s="559"/>
      <c r="D5" s="559"/>
      <c r="E5" s="551"/>
      <c r="F5" s="551"/>
      <c r="G5" s="518"/>
      <c r="H5" s="518"/>
      <c r="I5" s="518"/>
    </row>
    <row r="6" spans="1:9" ht="31.5">
      <c r="A6" s="551" t="s">
        <v>282</v>
      </c>
      <c r="B6" s="551"/>
      <c r="C6" s="551"/>
      <c r="D6" s="551"/>
      <c r="E6" s="551"/>
      <c r="F6" s="564">
        <v>46332</v>
      </c>
      <c r="G6" s="564">
        <v>47500</v>
      </c>
      <c r="H6" s="564">
        <v>16349</v>
      </c>
      <c r="I6" s="564">
        <v>52400</v>
      </c>
    </row>
    <row r="7" spans="1:9" ht="31.5">
      <c r="A7" s="568" t="s">
        <v>283</v>
      </c>
      <c r="B7" s="568"/>
      <c r="C7" s="568"/>
      <c r="D7" s="568"/>
      <c r="E7" s="568"/>
      <c r="F7" s="574">
        <v>215509</v>
      </c>
      <c r="G7" s="564">
        <v>217213</v>
      </c>
      <c r="H7" s="564">
        <v>110965</v>
      </c>
      <c r="I7" s="564">
        <v>256700</v>
      </c>
    </row>
    <row r="8" spans="1:9" ht="31.5" customHeight="1">
      <c r="A8" s="578" t="s">
        <v>288</v>
      </c>
      <c r="B8" s="578"/>
      <c r="C8" s="578"/>
      <c r="D8" s="578"/>
      <c r="E8" s="568"/>
      <c r="F8" s="571">
        <v>868062</v>
      </c>
      <c r="G8" s="571">
        <v>1940000</v>
      </c>
      <c r="H8" s="571">
        <v>72185</v>
      </c>
      <c r="I8" s="571">
        <v>3252000</v>
      </c>
    </row>
    <row r="9" spans="1:9" ht="31.5">
      <c r="A9" s="578"/>
      <c r="B9" s="578"/>
      <c r="C9" s="578"/>
      <c r="D9" s="578"/>
      <c r="E9" s="568"/>
      <c r="F9" s="571"/>
      <c r="G9" s="571"/>
      <c r="H9" s="571"/>
      <c r="I9" s="571"/>
    </row>
    <row r="10" spans="1:9" ht="31.5">
      <c r="A10" s="551" t="s">
        <v>284</v>
      </c>
      <c r="B10" s="551"/>
      <c r="C10" s="551"/>
      <c r="D10" s="551"/>
      <c r="E10" s="551"/>
      <c r="F10" s="616">
        <f>SUM(F6:F9)</f>
        <v>1129903</v>
      </c>
      <c r="G10" s="616">
        <f>SUM(G6:G9)</f>
        <v>2204713</v>
      </c>
      <c r="H10" s="616">
        <f>SUM(H6:H9)</f>
        <v>199499</v>
      </c>
      <c r="I10" s="616">
        <f>SUM(I6:I9)</f>
        <v>3561100</v>
      </c>
    </row>
    <row r="11" spans="1:9" ht="31.5">
      <c r="A11" s="551"/>
      <c r="B11" s="551"/>
      <c r="C11" s="551"/>
      <c r="D11" s="551"/>
      <c r="E11" s="551"/>
      <c r="F11" s="622"/>
      <c r="G11" s="617"/>
      <c r="H11" s="617"/>
      <c r="I11" s="618"/>
    </row>
    <row r="12" spans="1:9" ht="31.5">
      <c r="A12" s="619" t="s">
        <v>38</v>
      </c>
      <c r="B12" s="619"/>
      <c r="C12" s="619"/>
      <c r="D12" s="619"/>
      <c r="E12" s="620"/>
      <c r="F12" s="623"/>
      <c r="G12" s="617"/>
      <c r="H12" s="617"/>
      <c r="I12" s="618"/>
    </row>
    <row r="13" spans="1:9" ht="31.5">
      <c r="A13" s="551" t="s">
        <v>282</v>
      </c>
      <c r="B13" s="551"/>
      <c r="C13" s="551"/>
      <c r="D13" s="551"/>
      <c r="E13" s="551"/>
      <c r="F13" s="573">
        <v>38793</v>
      </c>
      <c r="G13" s="564">
        <v>70000</v>
      </c>
      <c r="H13" s="564">
        <v>47615</v>
      </c>
      <c r="I13" s="573">
        <v>8000</v>
      </c>
    </row>
    <row r="14" spans="1:9" ht="31.5">
      <c r="A14" s="568" t="s">
        <v>283</v>
      </c>
      <c r="B14" s="568"/>
      <c r="C14" s="568"/>
      <c r="D14" s="568"/>
      <c r="E14" s="568"/>
      <c r="F14" s="574">
        <v>36723</v>
      </c>
      <c r="G14" s="564">
        <v>70850</v>
      </c>
      <c r="H14" s="564">
        <v>6613</v>
      </c>
      <c r="I14" s="574">
        <v>319600</v>
      </c>
    </row>
    <row r="15" spans="1:9" ht="31.5">
      <c r="A15" s="586" t="s">
        <v>289</v>
      </c>
      <c r="B15" s="586"/>
      <c r="C15" s="586"/>
      <c r="D15" s="586"/>
      <c r="E15" s="586"/>
      <c r="F15" s="571">
        <v>4665395</v>
      </c>
      <c r="G15" s="571">
        <v>11612363</v>
      </c>
      <c r="H15" s="571">
        <v>1635492</v>
      </c>
      <c r="I15" s="571">
        <v>15326820</v>
      </c>
    </row>
    <row r="16" spans="1:9" ht="31.5">
      <c r="A16" s="551" t="s">
        <v>290</v>
      </c>
      <c r="B16" s="551"/>
      <c r="C16" s="551"/>
      <c r="D16" s="551"/>
      <c r="E16" s="551"/>
      <c r="F16" s="571"/>
      <c r="G16" s="571"/>
      <c r="H16" s="571"/>
      <c r="I16" s="571"/>
    </row>
    <row r="17" spans="1:9" ht="31.5">
      <c r="A17" s="551"/>
      <c r="B17" s="551"/>
      <c r="C17" s="551"/>
      <c r="D17" s="551"/>
      <c r="E17" s="551"/>
      <c r="F17" s="571"/>
      <c r="G17" s="583"/>
      <c r="H17" s="583"/>
      <c r="I17" s="571"/>
    </row>
    <row r="18" spans="1:9" ht="31.5">
      <c r="A18" s="587" t="s">
        <v>291</v>
      </c>
      <c r="B18" s="587"/>
      <c r="C18" s="587"/>
      <c r="D18" s="587"/>
      <c r="E18" s="587"/>
      <c r="F18" s="624"/>
      <c r="G18" s="588"/>
      <c r="H18" s="588"/>
      <c r="I18" s="588"/>
    </row>
    <row r="19" spans="1:9" ht="31.5">
      <c r="A19" s="589" t="s">
        <v>292</v>
      </c>
      <c r="B19" s="589"/>
      <c r="C19" s="589"/>
      <c r="D19" s="589"/>
      <c r="E19" s="518"/>
      <c r="F19" s="590">
        <v>20080202</v>
      </c>
      <c r="G19" s="590">
        <v>20906400</v>
      </c>
      <c r="H19" s="590">
        <v>5104366</v>
      </c>
      <c r="I19" s="590">
        <v>27313870</v>
      </c>
    </row>
    <row r="20" spans="1:9" ht="31.5">
      <c r="A20" s="586" t="s">
        <v>289</v>
      </c>
      <c r="B20" s="586"/>
      <c r="C20" s="586"/>
      <c r="D20" s="586"/>
      <c r="E20" s="518"/>
      <c r="F20" s="590"/>
      <c r="G20" s="590"/>
      <c r="H20" s="590"/>
      <c r="I20" s="590"/>
    </row>
    <row r="21" spans="1:9" ht="31.5">
      <c r="A21" s="551" t="s">
        <v>290</v>
      </c>
      <c r="B21" s="551"/>
      <c r="C21" s="551"/>
      <c r="D21" s="551"/>
      <c r="E21" s="518"/>
      <c r="F21" s="590"/>
      <c r="G21" s="590"/>
      <c r="H21" s="590"/>
      <c r="I21" s="590"/>
    </row>
    <row r="22" spans="1:9" ht="31.5">
      <c r="A22" s="551" t="s">
        <v>285</v>
      </c>
      <c r="B22" s="551"/>
      <c r="C22" s="551"/>
      <c r="D22" s="551"/>
      <c r="E22" s="518"/>
      <c r="F22" s="621">
        <f>+F13+F14+F15+F19</f>
        <v>24821113</v>
      </c>
      <c r="G22" s="621">
        <f>+G13+G14+G15+G19</f>
        <v>32659613</v>
      </c>
      <c r="H22" s="621">
        <f>+H13+H14+H15+H19</f>
        <v>6794086</v>
      </c>
      <c r="I22" s="621">
        <f>+I13+I14+I15+I19</f>
        <v>42968290</v>
      </c>
    </row>
    <row r="23" spans="1:9" ht="31.5">
      <c r="A23" s="551"/>
      <c r="B23" s="551"/>
      <c r="C23" s="551"/>
      <c r="D23" s="551"/>
      <c r="E23" s="518"/>
      <c r="F23" s="551"/>
      <c r="G23" s="551"/>
      <c r="H23" s="551"/>
      <c r="I23" s="551"/>
    </row>
    <row r="24" spans="1:9" ht="31.5" customHeight="1">
      <c r="A24" s="597" t="s">
        <v>294</v>
      </c>
      <c r="B24" s="597"/>
      <c r="C24" s="597"/>
      <c r="D24" s="597"/>
      <c r="E24" s="587"/>
      <c r="F24" s="598">
        <f>+F10+F22</f>
        <v>25951016</v>
      </c>
      <c r="G24" s="598">
        <f>+G10+G22</f>
        <v>34864326</v>
      </c>
      <c r="H24" s="598">
        <f>+H10+H22</f>
        <v>6993585</v>
      </c>
      <c r="I24" s="598">
        <f>+I10+I22</f>
        <v>46529390</v>
      </c>
    </row>
    <row r="25" ht="27"/>
    <row r="26" ht="27"/>
    <row r="27" ht="19.5"/>
  </sheetData>
  <sheetProtection selectLockedCells="1" selectUnlockedCells="1"/>
  <mergeCells count="20">
    <mergeCell ref="A1:I1"/>
    <mergeCell ref="F3:F4"/>
    <mergeCell ref="G3:G4"/>
    <mergeCell ref="H3:H4"/>
    <mergeCell ref="I3:I4"/>
    <mergeCell ref="A8:D9"/>
    <mergeCell ref="F8:F9"/>
    <mergeCell ref="G8:G9"/>
    <mergeCell ref="H8:H9"/>
    <mergeCell ref="I8:I9"/>
    <mergeCell ref="A12:D12"/>
    <mergeCell ref="F15:F16"/>
    <mergeCell ref="G15:G16"/>
    <mergeCell ref="H15:H16"/>
    <mergeCell ref="I15:I16"/>
    <mergeCell ref="F19:F21"/>
    <mergeCell ref="G19:G21"/>
    <mergeCell ref="H19:H21"/>
    <mergeCell ref="I19:I21"/>
    <mergeCell ref="A24:D24"/>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ewis</dc:creator>
  <cp:keywords/>
  <dc:description/>
  <cp:lastModifiedBy/>
  <cp:lastPrinted>2017-09-25T10:27:14Z</cp:lastPrinted>
  <dcterms:created xsi:type="dcterms:W3CDTF">2007-08-01T10:09:59Z</dcterms:created>
  <dcterms:modified xsi:type="dcterms:W3CDTF">2017-10-18T08:17:02Z</dcterms:modified>
  <cp:category/>
  <cp:version/>
  <cp:contentType/>
  <cp:contentStatus/>
  <cp:revision>1</cp:revision>
</cp:coreProperties>
</file>